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1. Atividades e Resultados - Planilha de Produção\Relatório de Atividades Hospitalar\2025\06 - JUNHO\"/>
    </mc:Choice>
  </mc:AlternateContent>
  <xr:revisionPtr revIDLastSave="0" documentId="8_{7DBC12E7-FB84-433C-8211-A303615B13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8" i="2" l="1"/>
  <c r="U49" i="2"/>
  <c r="T48" i="2"/>
  <c r="T49" i="2"/>
  <c r="T42" i="2"/>
  <c r="U27" i="2"/>
  <c r="U28" i="2"/>
  <c r="U29" i="2"/>
  <c r="T27" i="2"/>
  <c r="T28" i="2"/>
  <c r="T29" i="2"/>
  <c r="U20" i="2"/>
  <c r="T20" i="2"/>
  <c r="U10" i="2"/>
  <c r="U11" i="2"/>
  <c r="U12" i="2"/>
  <c r="U13" i="2"/>
  <c r="T10" i="2"/>
  <c r="T11" i="2"/>
  <c r="T12" i="2"/>
  <c r="T13" i="2"/>
  <c r="S9" i="2" l="1"/>
  <c r="U47" i="2"/>
  <c r="T47" i="2"/>
  <c r="U41" i="2"/>
  <c r="T41" i="2"/>
  <c r="U35" i="2"/>
  <c r="T35" i="2"/>
  <c r="U26" i="2"/>
  <c r="T26" i="2"/>
  <c r="U19" i="2"/>
  <c r="T19" i="2"/>
  <c r="U9" i="2"/>
  <c r="T9" i="2"/>
  <c r="Q50" i="2"/>
  <c r="S49" i="2"/>
  <c r="S48" i="2"/>
  <c r="S47" i="2"/>
  <c r="R42" i="2"/>
  <c r="Q36" i="2"/>
  <c r="R36" i="2"/>
  <c r="R30" i="2"/>
  <c r="Q30" i="2"/>
  <c r="S29" i="2"/>
  <c r="S28" i="2"/>
  <c r="S27" i="2"/>
  <c r="S26" i="2"/>
  <c r="Q21" i="2"/>
  <c r="S20" i="2"/>
  <c r="R21" i="2"/>
  <c r="S21" i="2" s="1"/>
  <c r="Q14" i="2"/>
  <c r="S13" i="2"/>
  <c r="S12" i="2"/>
  <c r="S11" i="2"/>
  <c r="R14" i="2"/>
  <c r="S14" i="2" s="1"/>
  <c r="S30" i="2" l="1"/>
  <c r="R50" i="2"/>
  <c r="S41" i="2"/>
  <c r="S42" i="2" s="1"/>
  <c r="S35" i="2"/>
  <c r="S36" i="2" s="1"/>
  <c r="S19" i="2"/>
  <c r="S10" i="2"/>
  <c r="S50" i="2" l="1"/>
  <c r="C30" i="2" l="1"/>
  <c r="L30" i="2"/>
  <c r="O30" i="2"/>
  <c r="I30" i="2"/>
  <c r="F30" i="2"/>
  <c r="N30" i="2"/>
  <c r="K30" i="2"/>
  <c r="H30" i="2"/>
  <c r="E30" i="2"/>
  <c r="B30" i="2"/>
  <c r="P29" i="2"/>
  <c r="P28" i="2"/>
  <c r="P27" i="2"/>
  <c r="P26" i="2"/>
  <c r="M29" i="2"/>
  <c r="M28" i="2"/>
  <c r="M27" i="2"/>
  <c r="M26" i="2"/>
  <c r="J29" i="2"/>
  <c r="J28" i="2"/>
  <c r="J27" i="2"/>
  <c r="J26" i="2"/>
  <c r="G29" i="2"/>
  <c r="G28" i="2"/>
  <c r="G27" i="2"/>
  <c r="G26" i="2"/>
  <c r="D26" i="2"/>
  <c r="D27" i="2"/>
  <c r="D28" i="2"/>
  <c r="D29" i="2"/>
  <c r="T30" i="2" l="1"/>
  <c r="U30" i="2"/>
  <c r="P30" i="2"/>
  <c r="J30" i="2"/>
  <c r="D30" i="2"/>
  <c r="M30" i="2"/>
  <c r="G30" i="2"/>
  <c r="V26" i="2"/>
  <c r="V29" i="2"/>
  <c r="V28" i="2"/>
  <c r="V27" i="2"/>
  <c r="C21" i="2" l="1"/>
  <c r="P49" i="2" l="1"/>
  <c r="P48" i="2"/>
  <c r="P47" i="2"/>
  <c r="M49" i="2"/>
  <c r="M48" i="2"/>
  <c r="M47" i="2"/>
  <c r="J49" i="2"/>
  <c r="J48" i="2"/>
  <c r="J47" i="2"/>
  <c r="G49" i="2"/>
  <c r="G48" i="2"/>
  <c r="G47" i="2"/>
  <c r="O50" i="2"/>
  <c r="N50" i="2"/>
  <c r="L50" i="2"/>
  <c r="K50" i="2"/>
  <c r="I50" i="2"/>
  <c r="H50" i="2"/>
  <c r="F50" i="2"/>
  <c r="E50" i="2"/>
  <c r="D49" i="2"/>
  <c r="D48" i="2"/>
  <c r="D47" i="2"/>
  <c r="O42" i="2"/>
  <c r="L42" i="2"/>
  <c r="I42" i="2"/>
  <c r="F42" i="2"/>
  <c r="P41" i="2"/>
  <c r="P42" i="2" s="1"/>
  <c r="M41" i="2"/>
  <c r="M42" i="2" s="1"/>
  <c r="J41" i="2"/>
  <c r="J42" i="2" s="1"/>
  <c r="G41" i="2"/>
  <c r="G42" i="2" s="1"/>
  <c r="D41" i="2"/>
  <c r="D42" i="2" s="1"/>
  <c r="B50" i="2"/>
  <c r="P35" i="2"/>
  <c r="P36" i="2" s="1"/>
  <c r="M35" i="2"/>
  <c r="M36" i="2" s="1"/>
  <c r="J35" i="2"/>
  <c r="J36" i="2" s="1"/>
  <c r="G35" i="2"/>
  <c r="G36" i="2" s="1"/>
  <c r="D35" i="2"/>
  <c r="D36" i="2" s="1"/>
  <c r="O36" i="2"/>
  <c r="N36" i="2"/>
  <c r="L36" i="2"/>
  <c r="K36" i="2"/>
  <c r="I36" i="2"/>
  <c r="H36" i="2"/>
  <c r="F36" i="2"/>
  <c r="E36" i="2"/>
  <c r="C36" i="2"/>
  <c r="U36" i="2" s="1"/>
  <c r="B36" i="2"/>
  <c r="N21" i="2"/>
  <c r="P20" i="2"/>
  <c r="P19" i="2"/>
  <c r="M20" i="2"/>
  <c r="M19" i="2"/>
  <c r="J20" i="2"/>
  <c r="J19" i="2"/>
  <c r="G20" i="2"/>
  <c r="G19" i="2"/>
  <c r="K21" i="2"/>
  <c r="H21" i="2"/>
  <c r="E21" i="2"/>
  <c r="D20" i="2"/>
  <c r="D19" i="2"/>
  <c r="B21" i="2"/>
  <c r="T21" i="2" s="1"/>
  <c r="P13" i="2"/>
  <c r="P12" i="2"/>
  <c r="P11" i="2"/>
  <c r="P10" i="2"/>
  <c r="P9" i="2"/>
  <c r="N14" i="2"/>
  <c r="M13" i="2"/>
  <c r="M12" i="2"/>
  <c r="M11" i="2"/>
  <c r="M10" i="2"/>
  <c r="M9" i="2"/>
  <c r="K14" i="2"/>
  <c r="J13" i="2"/>
  <c r="J12" i="2"/>
  <c r="J11" i="2"/>
  <c r="J10" i="2"/>
  <c r="J9" i="2"/>
  <c r="H14" i="2"/>
  <c r="G13" i="2"/>
  <c r="G12" i="2"/>
  <c r="G11" i="2"/>
  <c r="G10" i="2"/>
  <c r="G9" i="2"/>
  <c r="D10" i="2"/>
  <c r="D11" i="2"/>
  <c r="D12" i="2"/>
  <c r="D13" i="2"/>
  <c r="D9" i="2"/>
  <c r="E14" i="2"/>
  <c r="B14" i="2"/>
  <c r="T14" i="2" s="1"/>
  <c r="L14" i="2"/>
  <c r="I14" i="2"/>
  <c r="T50" i="2" l="1"/>
  <c r="T36" i="2"/>
  <c r="M50" i="2"/>
  <c r="J50" i="2"/>
  <c r="G50" i="2"/>
  <c r="P50" i="2"/>
  <c r="M14" i="2"/>
  <c r="J14" i="2"/>
  <c r="O14" i="2"/>
  <c r="P14" i="2" s="1"/>
  <c r="L21" i="2"/>
  <c r="M21" i="2" s="1"/>
  <c r="I21" i="2"/>
  <c r="J21" i="2" s="1"/>
  <c r="V36" i="2" l="1"/>
  <c r="C50" i="2"/>
  <c r="U50" i="2" s="1"/>
  <c r="C42" i="2"/>
  <c r="U42" i="2" s="1"/>
  <c r="F21" i="2"/>
  <c r="F14" i="2"/>
  <c r="G14" i="2" s="1"/>
  <c r="D50" i="2" l="1"/>
  <c r="G21" i="2"/>
  <c r="D21" i="2"/>
  <c r="V50" i="2"/>
  <c r="V47" i="2"/>
  <c r="V49" i="2"/>
  <c r="V48" i="2"/>
  <c r="V41" i="2"/>
  <c r="V35" i="2"/>
  <c r="V19" i="2"/>
  <c r="V20" i="2"/>
  <c r="V42" i="2" l="1"/>
  <c r="O21" i="2" l="1"/>
  <c r="U21" i="2" s="1"/>
  <c r="P21" i="2" l="1"/>
  <c r="V21" i="2"/>
  <c r="C14" i="2"/>
  <c r="U14" i="2" s="1"/>
  <c r="D14" i="2" l="1"/>
  <c r="V9" i="2"/>
  <c r="V12" i="2" l="1"/>
  <c r="V13" i="2"/>
  <c r="V11" i="2"/>
  <c r="V10" i="2"/>
  <c r="V14" i="2" l="1"/>
  <c r="V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Luana Porfirio Pereira</author>
  </authors>
  <commentList>
    <comment ref="T9" authorId="0" shapeId="0" xr:uid="{D7270495-A2C0-4801-A663-2C2B49907DCC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Adiconar o mês de refenrencia.
</t>
        </r>
      </text>
    </comment>
    <comment ref="C47" authorId="0" shapeId="0" xr:uid="{AC037847-047E-4EE5-8767-873A90F23C67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18 colaboradores</t>
        </r>
      </text>
    </comment>
    <comment ref="F47" authorId="0" shapeId="0" xr:uid="{07171B78-7DCE-4734-8910-2B728ACD87FB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28 colaboradores
</t>
        </r>
      </text>
    </comment>
    <comment ref="I47" authorId="0" shapeId="0" xr:uid="{D0503229-4686-428A-8862-C53ACD28A44F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14 colaboradores
</t>
        </r>
      </text>
    </comment>
    <comment ref="L47" authorId="0" shapeId="0" xr:uid="{2B1E5968-DCE5-462F-AFDE-E80F015E1875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4
 colaboradores
</t>
        </r>
      </text>
    </comment>
    <comment ref="O47" authorId="0" shapeId="0" xr:uid="{86899090-B5F2-4696-ACE2-E4A0262AB0B1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22
 colaboradore</t>
        </r>
      </text>
    </comment>
    <comment ref="F48" authorId="0" shapeId="0" xr:uid="{16CCC012-E919-416D-AFAC-6DBF14B4695F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6 colaboradores</t>
        </r>
      </text>
    </comment>
    <comment ref="I48" authorId="0" shapeId="0" xr:uid="{72034686-6EC0-48CA-AC8B-52F78FEC7B98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</t>
        </r>
      </text>
    </comment>
    <comment ref="L48" authorId="0" shapeId="0" xr:uid="{86839170-E1A0-4A42-A4C8-0D5FDB680E70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
</t>
        </r>
      </text>
    </comment>
    <comment ref="R48" authorId="0" shapeId="0" xr:uid="{F9B3FA36-7CA8-4071-8AA7-C4DED4A28E50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
</t>
        </r>
      </text>
    </comment>
  </commentList>
</comments>
</file>

<file path=xl/sharedStrings.xml><?xml version="1.0" encoding="utf-8"?>
<sst xmlns="http://schemas.openxmlformats.org/spreadsheetml/2006/main" count="198" uniqueCount="35">
  <si>
    <t>Janeiro</t>
  </si>
  <si>
    <t>Fevereiro</t>
  </si>
  <si>
    <t>Março</t>
  </si>
  <si>
    <t>Abril</t>
  </si>
  <si>
    <t>Maio</t>
  </si>
  <si>
    <t>Total</t>
  </si>
  <si>
    <t>Cont.</t>
  </si>
  <si>
    <t>Real.</t>
  </si>
  <si>
    <t>%</t>
  </si>
  <si>
    <t>Consultas Subseqüentes</t>
  </si>
  <si>
    <t>Clínica Médica</t>
  </si>
  <si>
    <t>Clínica Cirúrgica</t>
  </si>
  <si>
    <t>Obstetrícia</t>
  </si>
  <si>
    <t>Pediatria</t>
  </si>
  <si>
    <t>Psiquiatria</t>
  </si>
  <si>
    <t xml:space="preserve">Primeiras Consultas </t>
  </si>
  <si>
    <t>Pronto Atendimento</t>
  </si>
  <si>
    <t>Atendimento Domiciliar</t>
  </si>
  <si>
    <t>Ultrassonografia</t>
  </si>
  <si>
    <t>Tomografia</t>
  </si>
  <si>
    <t>Colonoscopia</t>
  </si>
  <si>
    <t>Fonte: Relatório Websaass - Plataforma Prestação de Contas SMS</t>
  </si>
  <si>
    <t>Meta</t>
  </si>
  <si>
    <t>SAÍDAS HOSPITALARES</t>
  </si>
  <si>
    <t>ATENDIMENTO AMBULATORIAL</t>
  </si>
  <si>
    <t>SADT EXTERNO</t>
  </si>
  <si>
    <t>MELHOR EM CASA</t>
  </si>
  <si>
    <t>CONSULTAS DE URGÊNCIAS E EMERGÊNCIAS</t>
  </si>
  <si>
    <t>RTU</t>
  </si>
  <si>
    <t>URO/GINECOLÓGICAS</t>
  </si>
  <si>
    <t>ORTOPÉDICAS</t>
  </si>
  <si>
    <t>ATIVIDADES CIRÚRGICAS
ELETIVAS</t>
  </si>
  <si>
    <t>GERAIS VIDEOLAPAROSCOPIAS - ABERTA OU CONVERTIDA</t>
  </si>
  <si>
    <t>Junho</t>
  </si>
  <si>
    <t>HOSPITAL MUNICIPAL VEREADOR JOSÉ STOROPOLLI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</si>
</sst>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/>
    <xf numFmtId="9" fontId="0" fillId="0" borderId="0" xfId="42" applyFont="1" applyAlignment="1">
      <alignment horizontal="center"/>
    </xf>
    <xf numFmtId="9" fontId="16" fillId="0" borderId="11" xfId="4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3" fontId="16" fillId="33" borderId="11" xfId="0" applyNumberFormat="1" applyFont="1" applyFill="1" applyBorder="1" applyAlignment="1">
      <alignment horizontal="center" wrapText="1"/>
    </xf>
    <xf numFmtId="3" fontId="0" fillId="33" borderId="11" xfId="0" applyNumberFormat="1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3" fontId="0" fillId="33" borderId="17" xfId="0" applyNumberFormat="1" applyFill="1" applyBorder="1" applyAlignment="1">
      <alignment horizontal="center" wrapText="1"/>
    </xf>
    <xf numFmtId="9" fontId="16" fillId="33" borderId="17" xfId="42" applyFont="1" applyFill="1" applyBorder="1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horizontal="center"/>
    </xf>
    <xf numFmtId="9" fontId="0" fillId="33" borderId="0" xfId="42" applyFont="1" applyFill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9" fontId="0" fillId="33" borderId="11" xfId="42" applyFont="1" applyFill="1" applyBorder="1" applyAlignment="1">
      <alignment horizontal="center" wrapText="1"/>
    </xf>
    <xf numFmtId="9" fontId="0" fillId="33" borderId="17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left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1" fillId="33" borderId="17" xfId="0" applyFont="1" applyFill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  <color rgb="FF663300"/>
      <color rgb="FF009900"/>
      <color rgb="FFA50021"/>
      <color rgb="FF009999"/>
      <color rgb="FF996633"/>
      <color rgb="FF66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aa7b29a7-3d10-423c-90d5-5de84497b1ed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1</xdr:row>
      <xdr:rowOff>161924</xdr:rowOff>
    </xdr:from>
    <xdr:to>
      <xdr:col>0</xdr:col>
      <xdr:colOff>2171700</xdr:colOff>
      <xdr:row>4</xdr:row>
      <xdr:rowOff>101224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34A7C2-1832-4D90-8281-1CC124F4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52424"/>
          <a:ext cx="1943101" cy="634065"/>
        </a:xfrm>
        <a:prstGeom prst="rect">
          <a:avLst/>
        </a:prstGeom>
      </xdr:spPr>
    </xdr:pic>
    <xdr:clientData/>
  </xdr:twoCellAnchor>
  <xdr:twoCellAnchor>
    <xdr:from>
      <xdr:col>19</xdr:col>
      <xdr:colOff>565335</xdr:colOff>
      <xdr:row>0</xdr:row>
      <xdr:rowOff>71718</xdr:rowOff>
    </xdr:from>
    <xdr:to>
      <xdr:col>21</xdr:col>
      <xdr:colOff>565335</xdr:colOff>
      <xdr:row>4</xdr:row>
      <xdr:rowOff>146797</xdr:rowOff>
    </xdr:to>
    <xdr:pic>
      <xdr:nvPicPr>
        <xdr:cNvPr id="3" name="x_image_0_0">
          <a:extLst>
            <a:ext uri="{FF2B5EF4-FFF2-40B4-BE49-F238E27FC236}">
              <a16:creationId xmlns:a16="http://schemas.microsoft.com/office/drawing/2014/main" id="{3EB376B9-DAF8-302E-56C4-7E93B54DE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4585" y="71718"/>
          <a:ext cx="1162050" cy="103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V56"/>
  <sheetViews>
    <sheetView showGridLines="0" tabSelected="1" zoomScaleNormal="100" zoomScaleSheetLayoutView="85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A6" sqref="A6:F6"/>
    </sheetView>
  </sheetViews>
  <sheetFormatPr defaultRowHeight="15" x14ac:dyDescent="0.25"/>
  <cols>
    <col min="1" max="1" width="38.85546875" style="1" customWidth="1"/>
    <col min="2" max="3" width="8.7109375" style="1" customWidth="1"/>
    <col min="4" max="4" width="8.7109375" style="4" customWidth="1"/>
    <col min="5" max="21" width="8.7109375" style="1" customWidth="1"/>
    <col min="22" max="22" width="8.7109375" style="4" customWidth="1"/>
    <col min="23" max="23" width="9.7109375" customWidth="1"/>
  </cols>
  <sheetData>
    <row r="1" spans="1:22" ht="21" customHeight="1" x14ac:dyDescent="0.35">
      <c r="A1" s="38" t="s">
        <v>34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4" spans="1:22" ht="24.75" customHeight="1" x14ac:dyDescent="0.25"/>
    <row r="6" spans="1:22" ht="15" customHeight="1" thickBot="1" x14ac:dyDescent="0.3">
      <c r="A6" s="37"/>
      <c r="B6" s="37"/>
      <c r="C6" s="37"/>
      <c r="D6" s="37"/>
      <c r="E6" s="37"/>
      <c r="F6" s="37"/>
      <c r="G6" s="20"/>
      <c r="H6" s="20"/>
    </row>
    <row r="7" spans="1:22" ht="20.100000000000001" customHeight="1" thickBot="1" x14ac:dyDescent="0.3">
      <c r="A7" s="35" t="s">
        <v>23</v>
      </c>
      <c r="B7" s="27" t="s">
        <v>0</v>
      </c>
      <c r="C7" s="28"/>
      <c r="D7" s="29"/>
      <c r="E7" s="27" t="s">
        <v>1</v>
      </c>
      <c r="F7" s="28"/>
      <c r="G7" s="29"/>
      <c r="H7" s="27" t="s">
        <v>2</v>
      </c>
      <c r="I7" s="28"/>
      <c r="J7" s="29"/>
      <c r="K7" s="27" t="s">
        <v>3</v>
      </c>
      <c r="L7" s="28"/>
      <c r="M7" s="29"/>
      <c r="N7" s="27" t="s">
        <v>4</v>
      </c>
      <c r="O7" s="28"/>
      <c r="P7" s="29"/>
      <c r="Q7" s="27" t="s">
        <v>33</v>
      </c>
      <c r="R7" s="28"/>
      <c r="S7" s="29"/>
      <c r="T7" s="27" t="s">
        <v>5</v>
      </c>
      <c r="U7" s="28"/>
      <c r="V7" s="29"/>
    </row>
    <row r="8" spans="1:22" ht="15.75" thickBot="1" x14ac:dyDescent="0.3">
      <c r="A8" s="36"/>
      <c r="B8" s="2" t="s">
        <v>22</v>
      </c>
      <c r="C8" s="2" t="s">
        <v>7</v>
      </c>
      <c r="D8" s="5" t="s">
        <v>8</v>
      </c>
      <c r="E8" s="2" t="s">
        <v>22</v>
      </c>
      <c r="F8" s="2" t="s">
        <v>7</v>
      </c>
      <c r="G8" s="5" t="s">
        <v>8</v>
      </c>
      <c r="H8" s="2" t="s">
        <v>22</v>
      </c>
      <c r="I8" s="2" t="s">
        <v>7</v>
      </c>
      <c r="J8" s="5" t="s">
        <v>8</v>
      </c>
      <c r="K8" s="2" t="s">
        <v>22</v>
      </c>
      <c r="L8" s="2" t="s">
        <v>7</v>
      </c>
      <c r="M8" s="5" t="s">
        <v>8</v>
      </c>
      <c r="N8" s="2" t="s">
        <v>22</v>
      </c>
      <c r="O8" s="2" t="s">
        <v>7</v>
      </c>
      <c r="P8" s="5" t="s">
        <v>8</v>
      </c>
      <c r="Q8" s="2" t="s">
        <v>22</v>
      </c>
      <c r="R8" s="2" t="s">
        <v>7</v>
      </c>
      <c r="S8" s="5" t="s">
        <v>8</v>
      </c>
      <c r="T8" s="2" t="s">
        <v>6</v>
      </c>
      <c r="U8" s="2" t="s">
        <v>7</v>
      </c>
      <c r="V8" s="5" t="s">
        <v>8</v>
      </c>
    </row>
    <row r="9" spans="1:22" ht="20.100000000000001" customHeight="1" thickBot="1" x14ac:dyDescent="0.3">
      <c r="A9" s="10" t="s">
        <v>10</v>
      </c>
      <c r="B9" s="9">
        <v>240</v>
      </c>
      <c r="C9" s="9">
        <v>424</v>
      </c>
      <c r="D9" s="21">
        <f>C9/B9*100%</f>
        <v>1.7666666666666666</v>
      </c>
      <c r="E9" s="9">
        <v>240</v>
      </c>
      <c r="F9" s="9">
        <v>458</v>
      </c>
      <c r="G9" s="21">
        <f>F9/E9*100%</f>
        <v>1.9083333333333334</v>
      </c>
      <c r="H9" s="9">
        <v>240</v>
      </c>
      <c r="I9" s="9">
        <v>447</v>
      </c>
      <c r="J9" s="21">
        <f>I9/H9*100%</f>
        <v>1.8625</v>
      </c>
      <c r="K9" s="9">
        <v>240</v>
      </c>
      <c r="L9" s="9">
        <v>546</v>
      </c>
      <c r="M9" s="21">
        <f>L9/K9*100%</f>
        <v>2.2749999999999999</v>
      </c>
      <c r="N9" s="9">
        <v>240</v>
      </c>
      <c r="O9" s="9">
        <v>548</v>
      </c>
      <c r="P9" s="21">
        <f>O9/N9*100%</f>
        <v>2.2833333333333332</v>
      </c>
      <c r="Q9" s="9">
        <v>240</v>
      </c>
      <c r="R9" s="9">
        <v>489</v>
      </c>
      <c r="S9" s="21">
        <f>R9/Q9*100%</f>
        <v>2.0375000000000001</v>
      </c>
      <c r="T9" s="8">
        <f>B9+E9+H9+K9+N9+Q9</f>
        <v>1440</v>
      </c>
      <c r="U9" s="8">
        <f>C9+F9+I9+L9+O9+R9</f>
        <v>2912</v>
      </c>
      <c r="V9" s="11">
        <f>U9/T9*100%</f>
        <v>2.0222222222222221</v>
      </c>
    </row>
    <row r="10" spans="1:22" ht="20.100000000000001" customHeight="1" thickBot="1" x14ac:dyDescent="0.3">
      <c r="A10" s="10" t="s">
        <v>11</v>
      </c>
      <c r="B10" s="9">
        <v>255</v>
      </c>
      <c r="C10" s="9">
        <v>389</v>
      </c>
      <c r="D10" s="21">
        <f t="shared" ref="D10:D14" si="0">C10/B10*100%</f>
        <v>1.5254901960784313</v>
      </c>
      <c r="E10" s="9">
        <v>255</v>
      </c>
      <c r="F10" s="9">
        <v>383</v>
      </c>
      <c r="G10" s="21">
        <f t="shared" ref="G10:G14" si="1">F10/E10*100%</f>
        <v>1.5019607843137255</v>
      </c>
      <c r="H10" s="9">
        <v>255</v>
      </c>
      <c r="I10" s="9">
        <v>422</v>
      </c>
      <c r="J10" s="21">
        <f t="shared" ref="J10:J14" si="2">I10/H10*100%</f>
        <v>1.6549019607843136</v>
      </c>
      <c r="K10" s="9">
        <v>255</v>
      </c>
      <c r="L10" s="9">
        <v>438</v>
      </c>
      <c r="M10" s="21">
        <f t="shared" ref="M10:M14" si="3">L10/K10*100%</f>
        <v>1.7176470588235293</v>
      </c>
      <c r="N10" s="9">
        <v>255</v>
      </c>
      <c r="O10" s="9">
        <v>419</v>
      </c>
      <c r="P10" s="21">
        <f t="shared" ref="P10:P14" si="4">O10/N10*100%</f>
        <v>1.6431372549019607</v>
      </c>
      <c r="Q10" s="9">
        <v>255</v>
      </c>
      <c r="R10" s="9">
        <v>384</v>
      </c>
      <c r="S10" s="21">
        <f t="shared" ref="S10:S14" si="5">R10/Q10*100%</f>
        <v>1.5058823529411764</v>
      </c>
      <c r="T10" s="8">
        <f t="shared" ref="T10:T14" si="6">B10+E10+H10+K10+N10+Q10</f>
        <v>1530</v>
      </c>
      <c r="U10" s="8">
        <f t="shared" ref="U10:U14" si="7">C10+F10+I10+L10+O10+R10</f>
        <v>2435</v>
      </c>
      <c r="V10" s="11">
        <f>U10/T10*100%</f>
        <v>1.5915032679738561</v>
      </c>
    </row>
    <row r="11" spans="1:22" ht="20.100000000000001" customHeight="1" thickBot="1" x14ac:dyDescent="0.3">
      <c r="A11" s="10" t="s">
        <v>12</v>
      </c>
      <c r="B11" s="9">
        <v>215</v>
      </c>
      <c r="C11" s="9">
        <v>178</v>
      </c>
      <c r="D11" s="21">
        <f t="shared" si="0"/>
        <v>0.82790697674418601</v>
      </c>
      <c r="E11" s="9">
        <v>215</v>
      </c>
      <c r="F11" s="9">
        <v>170</v>
      </c>
      <c r="G11" s="21">
        <f t="shared" si="1"/>
        <v>0.79069767441860461</v>
      </c>
      <c r="H11" s="9">
        <v>215</v>
      </c>
      <c r="I11" s="9">
        <v>192</v>
      </c>
      <c r="J11" s="21">
        <f t="shared" si="2"/>
        <v>0.89302325581395348</v>
      </c>
      <c r="K11" s="9">
        <v>215</v>
      </c>
      <c r="L11" s="9">
        <v>202</v>
      </c>
      <c r="M11" s="21">
        <f t="shared" si="3"/>
        <v>0.93953488372093019</v>
      </c>
      <c r="N11" s="9">
        <v>215</v>
      </c>
      <c r="O11" s="9">
        <v>216</v>
      </c>
      <c r="P11" s="21">
        <f t="shared" si="4"/>
        <v>1.0046511627906978</v>
      </c>
      <c r="Q11" s="9">
        <v>215</v>
      </c>
      <c r="R11" s="9">
        <v>202</v>
      </c>
      <c r="S11" s="21">
        <f t="shared" si="5"/>
        <v>0.93953488372093019</v>
      </c>
      <c r="T11" s="8">
        <f t="shared" si="6"/>
        <v>1290</v>
      </c>
      <c r="U11" s="8">
        <f t="shared" si="7"/>
        <v>1160</v>
      </c>
      <c r="V11" s="11">
        <f>U11/T11*100%</f>
        <v>0.89922480620155043</v>
      </c>
    </row>
    <row r="12" spans="1:22" ht="20.100000000000001" customHeight="1" thickBot="1" x14ac:dyDescent="0.3">
      <c r="A12" s="10" t="s">
        <v>13</v>
      </c>
      <c r="B12" s="9">
        <v>160</v>
      </c>
      <c r="C12" s="9">
        <v>119</v>
      </c>
      <c r="D12" s="21">
        <f t="shared" si="0"/>
        <v>0.74375000000000002</v>
      </c>
      <c r="E12" s="9">
        <v>160</v>
      </c>
      <c r="F12" s="9">
        <v>122</v>
      </c>
      <c r="G12" s="21">
        <f t="shared" si="1"/>
        <v>0.76249999999999996</v>
      </c>
      <c r="H12" s="9">
        <v>160</v>
      </c>
      <c r="I12" s="9">
        <v>161</v>
      </c>
      <c r="J12" s="21">
        <f t="shared" si="2"/>
        <v>1.0062500000000001</v>
      </c>
      <c r="K12" s="9">
        <v>160</v>
      </c>
      <c r="L12" s="9">
        <v>187</v>
      </c>
      <c r="M12" s="21">
        <f t="shared" si="3"/>
        <v>1.16875</v>
      </c>
      <c r="N12" s="9">
        <v>160</v>
      </c>
      <c r="O12" s="9">
        <v>190</v>
      </c>
      <c r="P12" s="21">
        <f t="shared" si="4"/>
        <v>1.1875</v>
      </c>
      <c r="Q12" s="9">
        <v>160</v>
      </c>
      <c r="R12" s="9">
        <v>154</v>
      </c>
      <c r="S12" s="21">
        <f t="shared" si="5"/>
        <v>0.96250000000000002</v>
      </c>
      <c r="T12" s="8">
        <f t="shared" si="6"/>
        <v>960</v>
      </c>
      <c r="U12" s="8">
        <f t="shared" si="7"/>
        <v>933</v>
      </c>
      <c r="V12" s="11">
        <f t="shared" ref="V12:V14" si="8">U12/T12*100%</f>
        <v>0.97187500000000004</v>
      </c>
    </row>
    <row r="13" spans="1:22" ht="20.100000000000001" customHeight="1" thickBot="1" x14ac:dyDescent="0.3">
      <c r="A13" s="10" t="s">
        <v>14</v>
      </c>
      <c r="B13" s="9">
        <v>15</v>
      </c>
      <c r="C13" s="9">
        <v>7</v>
      </c>
      <c r="D13" s="21">
        <f t="shared" si="0"/>
        <v>0.46666666666666667</v>
      </c>
      <c r="E13" s="9">
        <v>15</v>
      </c>
      <c r="F13" s="9">
        <v>6</v>
      </c>
      <c r="G13" s="21">
        <f t="shared" si="1"/>
        <v>0.4</v>
      </c>
      <c r="H13" s="9">
        <v>15</v>
      </c>
      <c r="I13" s="9">
        <v>4</v>
      </c>
      <c r="J13" s="21">
        <f t="shared" si="2"/>
        <v>0.26666666666666666</v>
      </c>
      <c r="K13" s="9">
        <v>15</v>
      </c>
      <c r="L13" s="9">
        <v>12</v>
      </c>
      <c r="M13" s="21">
        <f t="shared" si="3"/>
        <v>0.8</v>
      </c>
      <c r="N13" s="9">
        <v>15</v>
      </c>
      <c r="O13" s="9">
        <v>12</v>
      </c>
      <c r="P13" s="21">
        <f t="shared" si="4"/>
        <v>0.8</v>
      </c>
      <c r="Q13" s="9">
        <v>15</v>
      </c>
      <c r="R13" s="9">
        <v>7</v>
      </c>
      <c r="S13" s="21">
        <f t="shared" si="5"/>
        <v>0.46666666666666667</v>
      </c>
      <c r="T13" s="8">
        <f t="shared" si="6"/>
        <v>90</v>
      </c>
      <c r="U13" s="8">
        <f t="shared" si="7"/>
        <v>48</v>
      </c>
      <c r="V13" s="11">
        <f t="shared" si="8"/>
        <v>0.53333333333333333</v>
      </c>
    </row>
    <row r="14" spans="1:22" s="3" customFormat="1" ht="20.100000000000001" customHeight="1" thickBot="1" x14ac:dyDescent="0.3">
      <c r="A14" s="12" t="s">
        <v>5</v>
      </c>
      <c r="B14" s="8">
        <f>SUM(B9:B13)</f>
        <v>885</v>
      </c>
      <c r="C14" s="8">
        <f t="shared" ref="C14:F14" si="9">SUM(C9:C13)</f>
        <v>1117</v>
      </c>
      <c r="D14" s="11">
        <f t="shared" si="0"/>
        <v>1.2621468926553672</v>
      </c>
      <c r="E14" s="8">
        <f>SUM(E9:E13)</f>
        <v>885</v>
      </c>
      <c r="F14" s="8">
        <f t="shared" si="9"/>
        <v>1139</v>
      </c>
      <c r="G14" s="11">
        <f t="shared" si="1"/>
        <v>1.2870056497175142</v>
      </c>
      <c r="H14" s="8">
        <f>SUM(H9:H13)</f>
        <v>885</v>
      </c>
      <c r="I14" s="8">
        <f t="shared" ref="I14:L14" si="10">SUM(I9:I13)</f>
        <v>1226</v>
      </c>
      <c r="J14" s="11">
        <f t="shared" si="2"/>
        <v>1.3853107344632769</v>
      </c>
      <c r="K14" s="8">
        <f>SUM(K9:K13)</f>
        <v>885</v>
      </c>
      <c r="L14" s="8">
        <f t="shared" si="10"/>
        <v>1385</v>
      </c>
      <c r="M14" s="11">
        <f t="shared" si="3"/>
        <v>1.5649717514124293</v>
      </c>
      <c r="N14" s="8">
        <f>SUM(N9:N13)</f>
        <v>885</v>
      </c>
      <c r="O14" s="8">
        <f t="shared" ref="O14" si="11">SUM(O9:O13)</f>
        <v>1385</v>
      </c>
      <c r="P14" s="11">
        <f t="shared" si="4"/>
        <v>1.5649717514124293</v>
      </c>
      <c r="Q14" s="8">
        <f>SUM(Q9:Q13)</f>
        <v>885</v>
      </c>
      <c r="R14" s="8">
        <f t="shared" ref="R14" si="12">SUM(R9:R13)</f>
        <v>1236</v>
      </c>
      <c r="S14" s="11">
        <f t="shared" si="5"/>
        <v>1.3966101694915254</v>
      </c>
      <c r="T14" s="8">
        <f t="shared" si="6"/>
        <v>5310</v>
      </c>
      <c r="U14" s="8">
        <f t="shared" si="7"/>
        <v>7488</v>
      </c>
      <c r="V14" s="11">
        <f t="shared" si="8"/>
        <v>1.4101694915254237</v>
      </c>
    </row>
    <row r="15" spans="1:22" ht="20.100000000000001" customHeight="1" thickBot="1" x14ac:dyDescent="0.3">
      <c r="A15" s="13"/>
      <c r="B15" s="14"/>
      <c r="C15" s="14"/>
      <c r="D15" s="22"/>
      <c r="E15" s="14"/>
      <c r="F15" s="14"/>
      <c r="G15" s="14"/>
      <c r="H15" s="14"/>
      <c r="I15" s="14"/>
      <c r="J15" s="14"/>
      <c r="K15" s="14"/>
      <c r="L15" s="13"/>
      <c r="M15" s="13"/>
      <c r="N15" s="13"/>
      <c r="O15" s="13"/>
      <c r="P15" s="13"/>
      <c r="Q15" s="13"/>
      <c r="R15" s="13"/>
      <c r="S15" s="13"/>
      <c r="T15" s="14"/>
      <c r="U15" s="14"/>
      <c r="V15" s="15"/>
    </row>
    <row r="16" spans="1:22" ht="20.100000000000001" customHeight="1" thickBo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1:22" ht="20.100000000000001" customHeight="1" thickBot="1" x14ac:dyDescent="0.3">
      <c r="A17" s="35" t="s">
        <v>24</v>
      </c>
      <c r="B17" s="27" t="s">
        <v>0</v>
      </c>
      <c r="C17" s="28"/>
      <c r="D17" s="29"/>
      <c r="E17" s="27" t="s">
        <v>1</v>
      </c>
      <c r="F17" s="28"/>
      <c r="G17" s="29"/>
      <c r="H17" s="27" t="s">
        <v>2</v>
      </c>
      <c r="I17" s="28"/>
      <c r="J17" s="29"/>
      <c r="K17" s="27" t="s">
        <v>3</v>
      </c>
      <c r="L17" s="28"/>
      <c r="M17" s="29"/>
      <c r="N17" s="27" t="s">
        <v>4</v>
      </c>
      <c r="O17" s="28"/>
      <c r="P17" s="29"/>
      <c r="Q17" s="27" t="s">
        <v>33</v>
      </c>
      <c r="R17" s="28"/>
      <c r="S17" s="29"/>
      <c r="T17" s="32" t="s">
        <v>5</v>
      </c>
      <c r="U17" s="33"/>
      <c r="V17" s="34"/>
    </row>
    <row r="18" spans="1:22" s="25" customFormat="1" ht="15.75" thickBot="1" x14ac:dyDescent="0.3">
      <c r="A18" s="36"/>
      <c r="B18" s="2" t="s">
        <v>22</v>
      </c>
      <c r="C18" s="23" t="s">
        <v>7</v>
      </c>
      <c r="D18" s="5" t="s">
        <v>8</v>
      </c>
      <c r="E18" s="2" t="s">
        <v>22</v>
      </c>
      <c r="F18" s="2" t="s">
        <v>7</v>
      </c>
      <c r="G18" s="5" t="s">
        <v>8</v>
      </c>
      <c r="H18" s="2" t="s">
        <v>22</v>
      </c>
      <c r="I18" s="2" t="s">
        <v>7</v>
      </c>
      <c r="J18" s="5" t="s">
        <v>8</v>
      </c>
      <c r="K18" s="2" t="s">
        <v>22</v>
      </c>
      <c r="L18" s="2" t="s">
        <v>7</v>
      </c>
      <c r="M18" s="5" t="s">
        <v>8</v>
      </c>
      <c r="N18" s="2" t="s">
        <v>22</v>
      </c>
      <c r="O18" s="2" t="s">
        <v>7</v>
      </c>
      <c r="P18" s="5" t="s">
        <v>8</v>
      </c>
      <c r="Q18" s="2" t="s">
        <v>22</v>
      </c>
      <c r="R18" s="2" t="s">
        <v>7</v>
      </c>
      <c r="S18" s="5" t="s">
        <v>8</v>
      </c>
      <c r="T18" s="23" t="s">
        <v>6</v>
      </c>
      <c r="U18" s="23" t="s">
        <v>7</v>
      </c>
      <c r="V18" s="24" t="s">
        <v>8</v>
      </c>
    </row>
    <row r="19" spans="1:22" ht="20.100000000000001" customHeight="1" thickBot="1" x14ac:dyDescent="0.3">
      <c r="A19" s="10" t="s">
        <v>15</v>
      </c>
      <c r="B19" s="9">
        <v>500</v>
      </c>
      <c r="C19" s="9">
        <v>340</v>
      </c>
      <c r="D19" s="21">
        <f>C19/B19*100%</f>
        <v>0.68</v>
      </c>
      <c r="E19" s="9">
        <v>500</v>
      </c>
      <c r="F19" s="9">
        <v>303</v>
      </c>
      <c r="G19" s="21">
        <f>F19/E19*100%</f>
        <v>0.60599999999999998</v>
      </c>
      <c r="H19" s="9">
        <v>500</v>
      </c>
      <c r="I19" s="9">
        <v>341</v>
      </c>
      <c r="J19" s="21">
        <f>I19/H19*100%</f>
        <v>0.68200000000000005</v>
      </c>
      <c r="K19" s="9">
        <v>500</v>
      </c>
      <c r="L19" s="9">
        <v>374</v>
      </c>
      <c r="M19" s="21">
        <f>L19/K19*100%</f>
        <v>0.748</v>
      </c>
      <c r="N19" s="9">
        <v>500</v>
      </c>
      <c r="O19" s="9">
        <v>341</v>
      </c>
      <c r="P19" s="21">
        <f>O19/N19*100%</f>
        <v>0.68200000000000005</v>
      </c>
      <c r="Q19" s="9">
        <v>500</v>
      </c>
      <c r="R19" s="9">
        <v>271</v>
      </c>
      <c r="S19" s="21">
        <f>R19/Q19*100%</f>
        <v>0.54200000000000004</v>
      </c>
      <c r="T19" s="8">
        <f>B19+E19+H19+K19+N19+Q19</f>
        <v>3000</v>
      </c>
      <c r="U19" s="8">
        <f>SUM(C19+F19+I19+L19+O19+R19)</f>
        <v>1970</v>
      </c>
      <c r="V19" s="11">
        <f>U19/T19*100%</f>
        <v>0.65666666666666662</v>
      </c>
    </row>
    <row r="20" spans="1:22" ht="20.100000000000001" customHeight="1" thickBot="1" x14ac:dyDescent="0.3">
      <c r="A20" s="10" t="s">
        <v>9</v>
      </c>
      <c r="B20" s="9">
        <v>1400</v>
      </c>
      <c r="C20" s="9">
        <v>1415</v>
      </c>
      <c r="D20" s="21">
        <f t="shared" ref="D20:D21" si="13">C20/B20*100%</f>
        <v>1.0107142857142857</v>
      </c>
      <c r="E20" s="9">
        <v>1400</v>
      </c>
      <c r="F20" s="9">
        <v>1549</v>
      </c>
      <c r="G20" s="21">
        <f t="shared" ref="G20:G21" si="14">F20/E20*100%</f>
        <v>1.1064285714285715</v>
      </c>
      <c r="H20" s="9">
        <v>1400</v>
      </c>
      <c r="I20" s="9">
        <v>1661</v>
      </c>
      <c r="J20" s="21">
        <f t="shared" ref="J20:J21" si="15">I20/H20*100%</f>
        <v>1.1864285714285714</v>
      </c>
      <c r="K20" s="9">
        <v>1400</v>
      </c>
      <c r="L20" s="9">
        <v>1469</v>
      </c>
      <c r="M20" s="21">
        <f t="shared" ref="M20:M21" si="16">L20/K20*100%</f>
        <v>1.0492857142857144</v>
      </c>
      <c r="N20" s="9">
        <v>1400</v>
      </c>
      <c r="O20" s="9">
        <v>1838</v>
      </c>
      <c r="P20" s="21">
        <f t="shared" ref="P20:P21" si="17">O20/N20*100%</f>
        <v>1.3128571428571429</v>
      </c>
      <c r="Q20" s="9">
        <v>1400</v>
      </c>
      <c r="R20" s="9">
        <v>1614</v>
      </c>
      <c r="S20" s="21">
        <f t="shared" ref="S20:S21" si="18">R20/Q20*100%</f>
        <v>1.1528571428571428</v>
      </c>
      <c r="T20" s="8">
        <f t="shared" ref="T20:T21" si="19">B20+E20+H20+K20+N20+Q20</f>
        <v>8400</v>
      </c>
      <c r="U20" s="8">
        <f t="shared" ref="U20:U21" si="20">SUM(C20+F20+I20+L20+O20+R20)</f>
        <v>9546</v>
      </c>
      <c r="V20" s="11">
        <f t="shared" ref="V20:V21" si="21">U20/T20*100%</f>
        <v>1.1364285714285713</v>
      </c>
    </row>
    <row r="21" spans="1:22" s="6" customFormat="1" ht="20.100000000000001" customHeight="1" thickBot="1" x14ac:dyDescent="0.3">
      <c r="A21" s="12" t="s">
        <v>5</v>
      </c>
      <c r="B21" s="8">
        <f>SUM(B19:B20)</f>
        <v>1900</v>
      </c>
      <c r="C21" s="8">
        <f>SUM(C19:C20)</f>
        <v>1755</v>
      </c>
      <c r="D21" s="11">
        <f t="shared" si="13"/>
        <v>0.92368421052631577</v>
      </c>
      <c r="E21" s="8">
        <f>SUM(E19:E20)</f>
        <v>1900</v>
      </c>
      <c r="F21" s="8">
        <f>SUM(F19:F20)</f>
        <v>1852</v>
      </c>
      <c r="G21" s="11">
        <f t="shared" si="14"/>
        <v>0.97473684210526312</v>
      </c>
      <c r="H21" s="8">
        <f>SUM(H19:H20)</f>
        <v>1900</v>
      </c>
      <c r="I21" s="8">
        <f>SUM(I19:I20)</f>
        <v>2002</v>
      </c>
      <c r="J21" s="11">
        <f t="shared" si="15"/>
        <v>1.0536842105263158</v>
      </c>
      <c r="K21" s="8">
        <f>SUM(K19:K20)</f>
        <v>1900</v>
      </c>
      <c r="L21" s="8">
        <f>SUM(L19:L20)</f>
        <v>1843</v>
      </c>
      <c r="M21" s="11">
        <f t="shared" si="16"/>
        <v>0.97</v>
      </c>
      <c r="N21" s="8">
        <f>SUM(N19:N20)</f>
        <v>1900</v>
      </c>
      <c r="O21" s="8">
        <f>SUM(O19:O20)</f>
        <v>2179</v>
      </c>
      <c r="P21" s="11">
        <f t="shared" si="17"/>
        <v>1.1468421052631579</v>
      </c>
      <c r="Q21" s="8">
        <f>SUM(Q19:Q20)</f>
        <v>1900</v>
      </c>
      <c r="R21" s="8">
        <f>SUM(R19:R20)</f>
        <v>1885</v>
      </c>
      <c r="S21" s="11">
        <f t="shared" si="18"/>
        <v>0.99210526315789471</v>
      </c>
      <c r="T21" s="8">
        <f t="shared" si="19"/>
        <v>11400</v>
      </c>
      <c r="U21" s="8">
        <f t="shared" si="20"/>
        <v>11516</v>
      </c>
      <c r="V21" s="11">
        <f t="shared" si="21"/>
        <v>1.0101754385964912</v>
      </c>
    </row>
    <row r="22" spans="1:22" ht="20.100000000000001" customHeight="1" x14ac:dyDescent="0.25">
      <c r="A22" s="16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8"/>
    </row>
    <row r="23" spans="1:22" ht="20.100000000000001" customHeight="1" thickBot="1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 ht="20.100000000000001" customHeight="1" thickBot="1" x14ac:dyDescent="0.3">
      <c r="A24" s="35" t="s">
        <v>31</v>
      </c>
      <c r="B24" s="27" t="s">
        <v>0</v>
      </c>
      <c r="C24" s="28"/>
      <c r="D24" s="29"/>
      <c r="E24" s="27" t="s">
        <v>1</v>
      </c>
      <c r="F24" s="28"/>
      <c r="G24" s="29"/>
      <c r="H24" s="27" t="s">
        <v>2</v>
      </c>
      <c r="I24" s="28"/>
      <c r="J24" s="29"/>
      <c r="K24" s="27" t="s">
        <v>3</v>
      </c>
      <c r="L24" s="28"/>
      <c r="M24" s="29"/>
      <c r="N24" s="27" t="s">
        <v>4</v>
      </c>
      <c r="O24" s="28"/>
      <c r="P24" s="29"/>
      <c r="Q24" s="27" t="s">
        <v>33</v>
      </c>
      <c r="R24" s="28"/>
      <c r="S24" s="29"/>
      <c r="T24" s="32" t="s">
        <v>5</v>
      </c>
      <c r="U24" s="33"/>
      <c r="V24" s="34"/>
    </row>
    <row r="25" spans="1:22" ht="15.75" thickBot="1" x14ac:dyDescent="0.3">
      <c r="A25" s="36"/>
      <c r="B25" s="2" t="s">
        <v>22</v>
      </c>
      <c r="C25" s="23" t="s">
        <v>7</v>
      </c>
      <c r="D25" s="5" t="s">
        <v>8</v>
      </c>
      <c r="E25" s="2" t="s">
        <v>22</v>
      </c>
      <c r="F25" s="2" t="s">
        <v>7</v>
      </c>
      <c r="G25" s="5" t="s">
        <v>8</v>
      </c>
      <c r="H25" s="2" t="s">
        <v>22</v>
      </c>
      <c r="I25" s="2" t="s">
        <v>7</v>
      </c>
      <c r="J25" s="5" t="s">
        <v>8</v>
      </c>
      <c r="K25" s="2" t="s">
        <v>22</v>
      </c>
      <c r="L25" s="2" t="s">
        <v>7</v>
      </c>
      <c r="M25" s="5" t="s">
        <v>8</v>
      </c>
      <c r="N25" s="2" t="s">
        <v>22</v>
      </c>
      <c r="O25" s="2" t="s">
        <v>7</v>
      </c>
      <c r="P25" s="5" t="s">
        <v>8</v>
      </c>
      <c r="Q25" s="2" t="s">
        <v>22</v>
      </c>
      <c r="R25" s="2" t="s">
        <v>7</v>
      </c>
      <c r="S25" s="5" t="s">
        <v>8</v>
      </c>
      <c r="T25" s="12" t="s">
        <v>6</v>
      </c>
      <c r="U25" s="12" t="s">
        <v>7</v>
      </c>
      <c r="V25" s="11" t="s">
        <v>8</v>
      </c>
    </row>
    <row r="26" spans="1:22" ht="20.100000000000001" customHeight="1" thickBot="1" x14ac:dyDescent="0.3">
      <c r="A26" s="10" t="s">
        <v>28</v>
      </c>
      <c r="B26" s="9">
        <v>16</v>
      </c>
      <c r="C26" s="9">
        <v>20</v>
      </c>
      <c r="D26" s="21">
        <f t="shared" ref="D26:D29" si="22">C26/B26*100%</f>
        <v>1.25</v>
      </c>
      <c r="E26" s="9">
        <v>16</v>
      </c>
      <c r="F26" s="9">
        <v>14</v>
      </c>
      <c r="G26" s="21">
        <f t="shared" ref="G26:G29" si="23">F26/E26*100%</f>
        <v>0.875</v>
      </c>
      <c r="H26" s="9">
        <v>16</v>
      </c>
      <c r="I26" s="9">
        <v>13</v>
      </c>
      <c r="J26" s="21">
        <f t="shared" ref="J26:J29" si="24">I26/H26*100%</f>
        <v>0.8125</v>
      </c>
      <c r="K26" s="9">
        <v>16</v>
      </c>
      <c r="L26" s="9">
        <v>15</v>
      </c>
      <c r="M26" s="21">
        <f t="shared" ref="M26:M29" si="25">L26/K26*100%</f>
        <v>0.9375</v>
      </c>
      <c r="N26" s="9">
        <v>16</v>
      </c>
      <c r="O26" s="9">
        <v>12</v>
      </c>
      <c r="P26" s="21">
        <f t="shared" ref="P26:P29" si="26">O26/N26*100%</f>
        <v>0.75</v>
      </c>
      <c r="Q26" s="9">
        <v>16</v>
      </c>
      <c r="R26" s="9">
        <v>15</v>
      </c>
      <c r="S26" s="21">
        <f t="shared" ref="S26:S29" si="27">R26/Q26*100%</f>
        <v>0.9375</v>
      </c>
      <c r="T26" s="8">
        <f>B26+E26+H26+K26+N26+Q26</f>
        <v>96</v>
      </c>
      <c r="U26" s="8">
        <f>C26+F26+I26+L26+O26+R26</f>
        <v>89</v>
      </c>
      <c r="V26" s="11">
        <f t="shared" ref="V26:V29" si="28">U26/T26*100%</f>
        <v>0.92708333333333337</v>
      </c>
    </row>
    <row r="27" spans="1:22" ht="20.100000000000001" customHeight="1" thickBot="1" x14ac:dyDescent="0.3">
      <c r="A27" s="10" t="s">
        <v>29</v>
      </c>
      <c r="B27" s="9">
        <v>60</v>
      </c>
      <c r="C27" s="9">
        <v>101</v>
      </c>
      <c r="D27" s="21">
        <f t="shared" si="22"/>
        <v>1.6833333333333333</v>
      </c>
      <c r="E27" s="9">
        <v>60</v>
      </c>
      <c r="F27" s="9">
        <v>91</v>
      </c>
      <c r="G27" s="21">
        <f t="shared" si="23"/>
        <v>1.5166666666666666</v>
      </c>
      <c r="H27" s="9">
        <v>60</v>
      </c>
      <c r="I27" s="9">
        <v>95</v>
      </c>
      <c r="J27" s="21">
        <f t="shared" si="24"/>
        <v>1.5833333333333333</v>
      </c>
      <c r="K27" s="9">
        <v>60</v>
      </c>
      <c r="L27" s="9">
        <v>68</v>
      </c>
      <c r="M27" s="21">
        <f t="shared" si="25"/>
        <v>1.1333333333333333</v>
      </c>
      <c r="N27" s="9">
        <v>60</v>
      </c>
      <c r="O27" s="9">
        <v>113</v>
      </c>
      <c r="P27" s="21">
        <f t="shared" si="26"/>
        <v>1.8833333333333333</v>
      </c>
      <c r="Q27" s="9">
        <v>60</v>
      </c>
      <c r="R27" s="9">
        <v>79</v>
      </c>
      <c r="S27" s="21">
        <f t="shared" si="27"/>
        <v>1.3166666666666667</v>
      </c>
      <c r="T27" s="8">
        <f t="shared" ref="T27:T30" si="29">B27+E27+H27+K27+N27+Q27</f>
        <v>360</v>
      </c>
      <c r="U27" s="8">
        <f t="shared" ref="U27:U30" si="30">C27+F27+I27+L27+O27+R27</f>
        <v>547</v>
      </c>
      <c r="V27" s="11">
        <f t="shared" si="28"/>
        <v>1.5194444444444444</v>
      </c>
    </row>
    <row r="28" spans="1:22" ht="20.100000000000001" customHeight="1" thickBot="1" x14ac:dyDescent="0.3">
      <c r="A28" s="10" t="s">
        <v>30</v>
      </c>
      <c r="B28" s="9">
        <v>20</v>
      </c>
      <c r="C28" s="9">
        <v>34</v>
      </c>
      <c r="D28" s="21">
        <f t="shared" si="22"/>
        <v>1.7</v>
      </c>
      <c r="E28" s="9">
        <v>20</v>
      </c>
      <c r="F28" s="9">
        <v>42</v>
      </c>
      <c r="G28" s="21">
        <f t="shared" si="23"/>
        <v>2.1</v>
      </c>
      <c r="H28" s="9">
        <v>20</v>
      </c>
      <c r="I28" s="9">
        <v>30</v>
      </c>
      <c r="J28" s="21">
        <f t="shared" si="24"/>
        <v>1.5</v>
      </c>
      <c r="K28" s="9">
        <v>20</v>
      </c>
      <c r="L28" s="9">
        <v>33</v>
      </c>
      <c r="M28" s="21">
        <f t="shared" si="25"/>
        <v>1.65</v>
      </c>
      <c r="N28" s="9">
        <v>20</v>
      </c>
      <c r="O28" s="9">
        <v>21</v>
      </c>
      <c r="P28" s="21">
        <f t="shared" si="26"/>
        <v>1.05</v>
      </c>
      <c r="Q28" s="9">
        <v>20</v>
      </c>
      <c r="R28" s="9">
        <v>25</v>
      </c>
      <c r="S28" s="21">
        <f t="shared" si="27"/>
        <v>1.25</v>
      </c>
      <c r="T28" s="8">
        <f t="shared" si="29"/>
        <v>120</v>
      </c>
      <c r="U28" s="8">
        <f t="shared" si="30"/>
        <v>185</v>
      </c>
      <c r="V28" s="11">
        <f t="shared" si="28"/>
        <v>1.5416666666666667</v>
      </c>
    </row>
    <row r="29" spans="1:22" ht="30.75" thickBot="1" x14ac:dyDescent="0.3">
      <c r="A29" s="10" t="s">
        <v>32</v>
      </c>
      <c r="B29" s="9">
        <v>104</v>
      </c>
      <c r="C29" s="9">
        <v>126</v>
      </c>
      <c r="D29" s="21">
        <f t="shared" si="22"/>
        <v>1.2115384615384615</v>
      </c>
      <c r="E29" s="9">
        <v>104</v>
      </c>
      <c r="F29" s="9">
        <v>135</v>
      </c>
      <c r="G29" s="21">
        <f t="shared" si="23"/>
        <v>1.2980769230769231</v>
      </c>
      <c r="H29" s="9">
        <v>104</v>
      </c>
      <c r="I29" s="9">
        <v>124</v>
      </c>
      <c r="J29" s="21">
        <f t="shared" si="24"/>
        <v>1.1923076923076923</v>
      </c>
      <c r="K29" s="9">
        <v>104</v>
      </c>
      <c r="L29" s="9">
        <v>148</v>
      </c>
      <c r="M29" s="21">
        <f t="shared" si="25"/>
        <v>1.4230769230769231</v>
      </c>
      <c r="N29" s="9">
        <v>104</v>
      </c>
      <c r="O29" s="9">
        <v>139</v>
      </c>
      <c r="P29" s="21">
        <f t="shared" si="26"/>
        <v>1.3365384615384615</v>
      </c>
      <c r="Q29" s="9">
        <v>104</v>
      </c>
      <c r="R29" s="9">
        <v>117</v>
      </c>
      <c r="S29" s="21">
        <f t="shared" si="27"/>
        <v>1.125</v>
      </c>
      <c r="T29" s="8">
        <f t="shared" si="29"/>
        <v>624</v>
      </c>
      <c r="U29" s="8">
        <f t="shared" si="30"/>
        <v>789</v>
      </c>
      <c r="V29" s="11">
        <f t="shared" si="28"/>
        <v>1.2644230769230769</v>
      </c>
    </row>
    <row r="30" spans="1:22" s="6" customFormat="1" ht="20.100000000000001" customHeight="1" thickBot="1" x14ac:dyDescent="0.3">
      <c r="A30" s="12" t="s">
        <v>5</v>
      </c>
      <c r="B30" s="8">
        <f>SUM(B26:B29)</f>
        <v>200</v>
      </c>
      <c r="C30" s="8">
        <f>SUM(C26:C29)</f>
        <v>281</v>
      </c>
      <c r="D30" s="11">
        <f>C30/B30*100%</f>
        <v>1.405</v>
      </c>
      <c r="E30" s="8">
        <f>SUM(E26:E29)</f>
        <v>200</v>
      </c>
      <c r="F30" s="8">
        <f>SUM(F26:F29)</f>
        <v>282</v>
      </c>
      <c r="G30" s="11">
        <f>F30/E30*100%</f>
        <v>1.41</v>
      </c>
      <c r="H30" s="8">
        <f>SUM(H26:H29)</f>
        <v>200</v>
      </c>
      <c r="I30" s="8">
        <f>SUM(I26:I29)</f>
        <v>262</v>
      </c>
      <c r="J30" s="11">
        <f>I30/H30*100%</f>
        <v>1.31</v>
      </c>
      <c r="K30" s="8">
        <f>SUM(K26:K29)</f>
        <v>200</v>
      </c>
      <c r="L30" s="8">
        <f>SUM(L26:L29)</f>
        <v>264</v>
      </c>
      <c r="M30" s="11">
        <f>L30/K30*100%</f>
        <v>1.32</v>
      </c>
      <c r="N30" s="8">
        <f>SUM(N26:N29)</f>
        <v>200</v>
      </c>
      <c r="O30" s="8">
        <f>SUM(O26:O29)</f>
        <v>285</v>
      </c>
      <c r="P30" s="11">
        <f>O30/N30*100%</f>
        <v>1.425</v>
      </c>
      <c r="Q30" s="8">
        <f>SUM(Q26:Q29)</f>
        <v>200</v>
      </c>
      <c r="R30" s="8">
        <f>SUM(R26:R29)</f>
        <v>236</v>
      </c>
      <c r="S30" s="11">
        <f>R30/Q30*100%</f>
        <v>1.18</v>
      </c>
      <c r="T30" s="8">
        <f t="shared" si="29"/>
        <v>1200</v>
      </c>
      <c r="U30" s="8">
        <f t="shared" si="30"/>
        <v>1610</v>
      </c>
      <c r="V30" s="11">
        <f t="shared" ref="V30" si="31">U30/T30*100%</f>
        <v>1.3416666666666666</v>
      </c>
    </row>
    <row r="31" spans="1:22" ht="20.100000000000001" customHeight="1" x14ac:dyDescent="0.25">
      <c r="A31" s="16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8"/>
    </row>
    <row r="32" spans="1:22" ht="20.100000000000001" customHeight="1" thickBot="1" x14ac:dyDescent="0.3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 ht="20.100000000000001" customHeight="1" thickBot="1" x14ac:dyDescent="0.3">
      <c r="A33" s="35" t="s">
        <v>27</v>
      </c>
      <c r="B33" s="27" t="s">
        <v>0</v>
      </c>
      <c r="C33" s="28"/>
      <c r="D33" s="29"/>
      <c r="E33" s="27" t="s">
        <v>1</v>
      </c>
      <c r="F33" s="28"/>
      <c r="G33" s="29"/>
      <c r="H33" s="27" t="s">
        <v>2</v>
      </c>
      <c r="I33" s="28"/>
      <c r="J33" s="29"/>
      <c r="K33" s="27" t="s">
        <v>3</v>
      </c>
      <c r="L33" s="28"/>
      <c r="M33" s="29"/>
      <c r="N33" s="27" t="s">
        <v>4</v>
      </c>
      <c r="O33" s="28"/>
      <c r="P33" s="29"/>
      <c r="Q33" s="27" t="s">
        <v>33</v>
      </c>
      <c r="R33" s="28"/>
      <c r="S33" s="29"/>
      <c r="T33" s="32" t="s">
        <v>5</v>
      </c>
      <c r="U33" s="33"/>
      <c r="V33" s="34"/>
    </row>
    <row r="34" spans="1:22" ht="15.75" thickBot="1" x14ac:dyDescent="0.3">
      <c r="A34" s="36"/>
      <c r="B34" s="2" t="s">
        <v>22</v>
      </c>
      <c r="C34" s="23" t="s">
        <v>7</v>
      </c>
      <c r="D34" s="5" t="s">
        <v>8</v>
      </c>
      <c r="E34" s="2" t="s">
        <v>22</v>
      </c>
      <c r="F34" s="2" t="s">
        <v>7</v>
      </c>
      <c r="G34" s="5" t="s">
        <v>8</v>
      </c>
      <c r="H34" s="2" t="s">
        <v>22</v>
      </c>
      <c r="I34" s="2" t="s">
        <v>7</v>
      </c>
      <c r="J34" s="5" t="s">
        <v>8</v>
      </c>
      <c r="K34" s="2" t="s">
        <v>22</v>
      </c>
      <c r="L34" s="2" t="s">
        <v>7</v>
      </c>
      <c r="M34" s="5" t="s">
        <v>8</v>
      </c>
      <c r="N34" s="2" t="s">
        <v>22</v>
      </c>
      <c r="O34" s="2" t="s">
        <v>7</v>
      </c>
      <c r="P34" s="5" t="s">
        <v>8</v>
      </c>
      <c r="Q34" s="2" t="s">
        <v>22</v>
      </c>
      <c r="R34" s="2" t="s">
        <v>7</v>
      </c>
      <c r="S34" s="5" t="s">
        <v>8</v>
      </c>
      <c r="T34" s="12" t="s">
        <v>6</v>
      </c>
      <c r="U34" s="12" t="s">
        <v>7</v>
      </c>
      <c r="V34" s="11" t="s">
        <v>8</v>
      </c>
    </row>
    <row r="35" spans="1:22" ht="20.100000000000001" customHeight="1" thickBot="1" x14ac:dyDescent="0.3">
      <c r="A35" s="10" t="s">
        <v>16</v>
      </c>
      <c r="B35" s="9">
        <v>15000</v>
      </c>
      <c r="C35" s="9">
        <v>11837</v>
      </c>
      <c r="D35" s="21">
        <f>C35/B35*100%</f>
        <v>0.78913333333333335</v>
      </c>
      <c r="E35" s="9">
        <v>15000</v>
      </c>
      <c r="F35" s="9">
        <v>11070</v>
      </c>
      <c r="G35" s="21">
        <f>F35/E35*100%</f>
        <v>0.73799999999999999</v>
      </c>
      <c r="H35" s="9">
        <v>15000</v>
      </c>
      <c r="I35" s="9">
        <v>13091</v>
      </c>
      <c r="J35" s="21">
        <f>I35/H35*100%</f>
        <v>0.87273333333333336</v>
      </c>
      <c r="K35" s="9">
        <v>15000</v>
      </c>
      <c r="L35" s="9">
        <v>13357</v>
      </c>
      <c r="M35" s="21">
        <f>L35/K35*100%</f>
        <v>0.89046666666666663</v>
      </c>
      <c r="N35" s="9">
        <v>15000</v>
      </c>
      <c r="O35" s="9">
        <v>14607</v>
      </c>
      <c r="P35" s="21">
        <f>O35/N35*100%</f>
        <v>0.9738</v>
      </c>
      <c r="Q35" s="9">
        <v>15000</v>
      </c>
      <c r="R35" s="9">
        <v>12539</v>
      </c>
      <c r="S35" s="21">
        <f>R35/Q35*100%</f>
        <v>0.83593333333333331</v>
      </c>
      <c r="T35" s="8">
        <f>B35+E35+H35+K35+N35+Q35</f>
        <v>90000</v>
      </c>
      <c r="U35" s="8">
        <f>C35+F35+I35+L35+O35+R35</f>
        <v>76501</v>
      </c>
      <c r="V35" s="11">
        <f t="shared" ref="V35" si="32">U35/T35*100%</f>
        <v>0.85001111111111116</v>
      </c>
    </row>
    <row r="36" spans="1:22" s="6" customFormat="1" ht="20.100000000000001" customHeight="1" thickBot="1" x14ac:dyDescent="0.3">
      <c r="A36" s="12" t="s">
        <v>5</v>
      </c>
      <c r="B36" s="8">
        <f>B35</f>
        <v>15000</v>
      </c>
      <c r="C36" s="8">
        <f t="shared" ref="C36" si="33">SUM(C35)</f>
        <v>11837</v>
      </c>
      <c r="D36" s="11">
        <f>D35</f>
        <v>0.78913333333333335</v>
      </c>
      <c r="E36" s="8">
        <f>E35</f>
        <v>15000</v>
      </c>
      <c r="F36" s="8">
        <f t="shared" ref="F36" si="34">SUM(F35)</f>
        <v>11070</v>
      </c>
      <c r="G36" s="11">
        <f>G35</f>
        <v>0.73799999999999999</v>
      </c>
      <c r="H36" s="8">
        <f>H35</f>
        <v>15000</v>
      </c>
      <c r="I36" s="8">
        <f t="shared" ref="I36" si="35">SUM(I35)</f>
        <v>13091</v>
      </c>
      <c r="J36" s="11">
        <f>J35</f>
        <v>0.87273333333333336</v>
      </c>
      <c r="K36" s="8">
        <f>K35</f>
        <v>15000</v>
      </c>
      <c r="L36" s="8">
        <f t="shared" ref="L36" si="36">SUM(L35)</f>
        <v>13357</v>
      </c>
      <c r="M36" s="11">
        <f>M35</f>
        <v>0.89046666666666663</v>
      </c>
      <c r="N36" s="8">
        <f>N35</f>
        <v>15000</v>
      </c>
      <c r="O36" s="8">
        <f t="shared" ref="O36" si="37">SUM(O35)</f>
        <v>14607</v>
      </c>
      <c r="P36" s="11">
        <f>P35</f>
        <v>0.9738</v>
      </c>
      <c r="Q36" s="8">
        <f>Q35</f>
        <v>15000</v>
      </c>
      <c r="R36" s="8">
        <f t="shared" ref="R36" si="38">SUM(R35)</f>
        <v>12539</v>
      </c>
      <c r="S36" s="11">
        <f>S35</f>
        <v>0.83593333333333331</v>
      </c>
      <c r="T36" s="8">
        <f>B36+E36+H36+K36+N36+Q36</f>
        <v>90000</v>
      </c>
      <c r="U36" s="8">
        <f>C36+F36+I36+L36+O36+R36</f>
        <v>76501</v>
      </c>
      <c r="V36" s="11">
        <f t="shared" ref="V36" si="39">U36/T36*100%</f>
        <v>0.85001111111111116</v>
      </c>
    </row>
    <row r="37" spans="1:22" ht="20.100000000000001" customHeight="1" x14ac:dyDescent="0.25">
      <c r="A37" s="16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8"/>
    </row>
    <row r="38" spans="1:22" ht="20.100000000000001" customHeight="1" thickBo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1:22" ht="20.100000000000001" customHeight="1" thickBot="1" x14ac:dyDescent="0.3">
      <c r="A39" s="35" t="s">
        <v>26</v>
      </c>
      <c r="B39" s="27" t="s">
        <v>0</v>
      </c>
      <c r="C39" s="28"/>
      <c r="D39" s="29"/>
      <c r="E39" s="27" t="s">
        <v>1</v>
      </c>
      <c r="F39" s="28"/>
      <c r="G39" s="29"/>
      <c r="H39" s="27" t="s">
        <v>2</v>
      </c>
      <c r="I39" s="28"/>
      <c r="J39" s="29"/>
      <c r="K39" s="27" t="s">
        <v>3</v>
      </c>
      <c r="L39" s="28"/>
      <c r="M39" s="29"/>
      <c r="N39" s="27" t="s">
        <v>4</v>
      </c>
      <c r="O39" s="28"/>
      <c r="P39" s="29"/>
      <c r="Q39" s="27" t="s">
        <v>33</v>
      </c>
      <c r="R39" s="28"/>
      <c r="S39" s="29"/>
      <c r="T39" s="32" t="s">
        <v>5</v>
      </c>
      <c r="U39" s="33"/>
      <c r="V39" s="34"/>
    </row>
    <row r="40" spans="1:22" ht="15.75" thickBot="1" x14ac:dyDescent="0.3">
      <c r="A40" s="36"/>
      <c r="B40" s="2" t="s">
        <v>22</v>
      </c>
      <c r="C40" s="23" t="s">
        <v>7</v>
      </c>
      <c r="D40" s="5" t="s">
        <v>8</v>
      </c>
      <c r="E40" s="2" t="s">
        <v>22</v>
      </c>
      <c r="F40" s="2" t="s">
        <v>7</v>
      </c>
      <c r="G40" s="5" t="s">
        <v>8</v>
      </c>
      <c r="H40" s="2" t="s">
        <v>22</v>
      </c>
      <c r="I40" s="2" t="s">
        <v>7</v>
      </c>
      <c r="J40" s="5" t="s">
        <v>8</v>
      </c>
      <c r="K40" s="2" t="s">
        <v>22</v>
      </c>
      <c r="L40" s="2" t="s">
        <v>7</v>
      </c>
      <c r="M40" s="5" t="s">
        <v>8</v>
      </c>
      <c r="N40" s="2" t="s">
        <v>22</v>
      </c>
      <c r="O40" s="2" t="s">
        <v>7</v>
      </c>
      <c r="P40" s="5" t="s">
        <v>8</v>
      </c>
      <c r="Q40" s="2" t="s">
        <v>22</v>
      </c>
      <c r="R40" s="2" t="s">
        <v>7</v>
      </c>
      <c r="S40" s="5" t="s">
        <v>8</v>
      </c>
      <c r="T40" s="12" t="s">
        <v>6</v>
      </c>
      <c r="U40" s="12" t="s">
        <v>7</v>
      </c>
      <c r="V40" s="11" t="s">
        <v>8</v>
      </c>
    </row>
    <row r="41" spans="1:22" ht="20.100000000000001" customHeight="1" thickBot="1" x14ac:dyDescent="0.3">
      <c r="A41" s="10" t="s">
        <v>17</v>
      </c>
      <c r="B41" s="9">
        <v>180</v>
      </c>
      <c r="C41" s="9">
        <v>210</v>
      </c>
      <c r="D41" s="21">
        <f>C41/B41*100%</f>
        <v>1.1666666666666667</v>
      </c>
      <c r="E41" s="9">
        <v>180</v>
      </c>
      <c r="F41" s="9">
        <v>189</v>
      </c>
      <c r="G41" s="21">
        <f>F41/E41*100%</f>
        <v>1.05</v>
      </c>
      <c r="H41" s="9">
        <v>180</v>
      </c>
      <c r="I41" s="9">
        <v>207</v>
      </c>
      <c r="J41" s="21">
        <f>I41/H41*100%</f>
        <v>1.1499999999999999</v>
      </c>
      <c r="K41" s="9">
        <v>180</v>
      </c>
      <c r="L41" s="9">
        <v>204</v>
      </c>
      <c r="M41" s="21">
        <f>L41/K41*100%</f>
        <v>1.1333333333333333</v>
      </c>
      <c r="N41" s="9">
        <v>180</v>
      </c>
      <c r="O41" s="9">
        <v>202</v>
      </c>
      <c r="P41" s="21">
        <f>O41/N41*100%</f>
        <v>1.1222222222222222</v>
      </c>
      <c r="Q41" s="9">
        <v>180</v>
      </c>
      <c r="R41" s="9">
        <v>195</v>
      </c>
      <c r="S41" s="21">
        <f>R41/Q41*100%</f>
        <v>1.0833333333333333</v>
      </c>
      <c r="T41" s="8">
        <f>B41+E41+H41+K41+N41+Q41</f>
        <v>1080</v>
      </c>
      <c r="U41" s="8">
        <f>C41+F41+I41+L41+O41+R41</f>
        <v>1207</v>
      </c>
      <c r="V41" s="11">
        <f t="shared" ref="V41:V42" si="40">U41/T41*100%</f>
        <v>1.1175925925925927</v>
      </c>
    </row>
    <row r="42" spans="1:22" s="6" customFormat="1" ht="20.100000000000001" customHeight="1" thickBot="1" x14ac:dyDescent="0.3">
      <c r="A42" s="12" t="s">
        <v>5</v>
      </c>
      <c r="B42" s="8">
        <v>180</v>
      </c>
      <c r="C42" s="8">
        <f t="shared" ref="C42" si="41">SUM(C41)</f>
        <v>210</v>
      </c>
      <c r="D42" s="11">
        <f>D41</f>
        <v>1.1666666666666667</v>
      </c>
      <c r="E42" s="8">
        <v>180</v>
      </c>
      <c r="F42" s="8">
        <f t="shared" ref="F42" si="42">SUM(F41)</f>
        <v>189</v>
      </c>
      <c r="G42" s="11">
        <f>G41</f>
        <v>1.05</v>
      </c>
      <c r="H42" s="8">
        <v>180</v>
      </c>
      <c r="I42" s="8">
        <f t="shared" ref="I42" si="43">SUM(I41)</f>
        <v>207</v>
      </c>
      <c r="J42" s="11">
        <f>J41</f>
        <v>1.1499999999999999</v>
      </c>
      <c r="K42" s="8">
        <v>180</v>
      </c>
      <c r="L42" s="8">
        <f t="shared" ref="L42" si="44">SUM(L41)</f>
        <v>204</v>
      </c>
      <c r="M42" s="11">
        <f>M41</f>
        <v>1.1333333333333333</v>
      </c>
      <c r="N42" s="8">
        <v>180</v>
      </c>
      <c r="O42" s="8">
        <f t="shared" ref="O42" si="45">SUM(O41)</f>
        <v>202</v>
      </c>
      <c r="P42" s="11">
        <f>P41</f>
        <v>1.1222222222222222</v>
      </c>
      <c r="Q42" s="8">
        <v>180</v>
      </c>
      <c r="R42" s="8">
        <f t="shared" ref="R42" si="46">SUM(R41)</f>
        <v>195</v>
      </c>
      <c r="S42" s="11">
        <f>S41</f>
        <v>1.0833333333333333</v>
      </c>
      <c r="T42" s="8">
        <f>B42+E42+H42+K42+N42+Q42</f>
        <v>1080</v>
      </c>
      <c r="U42" s="8">
        <f>C42+F42+I42+L42+O42+R42</f>
        <v>1207</v>
      </c>
      <c r="V42" s="11">
        <f t="shared" si="40"/>
        <v>1.1175925925925927</v>
      </c>
    </row>
    <row r="43" spans="1:22" ht="20.100000000000001" customHeight="1" x14ac:dyDescent="0.25">
      <c r="A43" s="16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8"/>
    </row>
    <row r="44" spans="1:22" ht="20.100000000000001" customHeight="1" thickBot="1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ht="20.100000000000001" customHeight="1" thickBot="1" x14ac:dyDescent="0.3">
      <c r="A45" s="35" t="s">
        <v>25</v>
      </c>
      <c r="B45" s="27" t="s">
        <v>0</v>
      </c>
      <c r="C45" s="28"/>
      <c r="D45" s="29"/>
      <c r="E45" s="27" t="s">
        <v>1</v>
      </c>
      <c r="F45" s="28"/>
      <c r="G45" s="29"/>
      <c r="H45" s="27" t="s">
        <v>2</v>
      </c>
      <c r="I45" s="28"/>
      <c r="J45" s="29"/>
      <c r="K45" s="27" t="s">
        <v>3</v>
      </c>
      <c r="L45" s="28"/>
      <c r="M45" s="29"/>
      <c r="N45" s="27" t="s">
        <v>4</v>
      </c>
      <c r="O45" s="28"/>
      <c r="P45" s="29"/>
      <c r="Q45" s="27" t="s">
        <v>33</v>
      </c>
      <c r="R45" s="28"/>
      <c r="S45" s="29"/>
      <c r="T45" s="32" t="s">
        <v>5</v>
      </c>
      <c r="U45" s="33"/>
      <c r="V45" s="34"/>
    </row>
    <row r="46" spans="1:22" ht="15.75" thickBot="1" x14ac:dyDescent="0.3">
      <c r="A46" s="36"/>
      <c r="B46" s="2" t="s">
        <v>22</v>
      </c>
      <c r="C46" s="23" t="s">
        <v>7</v>
      </c>
      <c r="D46" s="5" t="s">
        <v>8</v>
      </c>
      <c r="E46" s="2" t="s">
        <v>22</v>
      </c>
      <c r="F46" s="2" t="s">
        <v>7</v>
      </c>
      <c r="G46" s="5" t="s">
        <v>8</v>
      </c>
      <c r="H46" s="2" t="s">
        <v>22</v>
      </c>
      <c r="I46" s="2" t="s">
        <v>7</v>
      </c>
      <c r="J46" s="5" t="s">
        <v>8</v>
      </c>
      <c r="K46" s="2" t="s">
        <v>22</v>
      </c>
      <c r="L46" s="2" t="s">
        <v>7</v>
      </c>
      <c r="M46" s="5" t="s">
        <v>8</v>
      </c>
      <c r="N46" s="2" t="s">
        <v>22</v>
      </c>
      <c r="O46" s="2" t="s">
        <v>7</v>
      </c>
      <c r="P46" s="5" t="s">
        <v>8</v>
      </c>
      <c r="Q46" s="2" t="s">
        <v>22</v>
      </c>
      <c r="R46" s="2" t="s">
        <v>7</v>
      </c>
      <c r="S46" s="5" t="s">
        <v>8</v>
      </c>
      <c r="T46" s="12" t="s">
        <v>6</v>
      </c>
      <c r="U46" s="12" t="s">
        <v>7</v>
      </c>
      <c r="V46" s="11" t="s">
        <v>8</v>
      </c>
    </row>
    <row r="47" spans="1:22" ht="15.75" thickBot="1" x14ac:dyDescent="0.3">
      <c r="A47" s="10" t="s">
        <v>18</v>
      </c>
      <c r="B47" s="10">
        <v>460</v>
      </c>
      <c r="C47" s="10">
        <v>437</v>
      </c>
      <c r="D47" s="21">
        <f t="shared" ref="D47:D49" si="47">C47/B47*100%</f>
        <v>0.95</v>
      </c>
      <c r="E47" s="10">
        <v>460</v>
      </c>
      <c r="F47" s="10">
        <v>554</v>
      </c>
      <c r="G47" s="21">
        <f t="shared" ref="G47:G49" si="48">F47/E47*100%</f>
        <v>1.2043478260869565</v>
      </c>
      <c r="H47" s="10">
        <v>460</v>
      </c>
      <c r="I47" s="10">
        <v>478</v>
      </c>
      <c r="J47" s="21">
        <f t="shared" ref="J47:J49" si="49">I47/H47*100%</f>
        <v>1.0391304347826087</v>
      </c>
      <c r="K47" s="10">
        <v>460</v>
      </c>
      <c r="L47" s="10">
        <v>341</v>
      </c>
      <c r="M47" s="21">
        <f t="shared" ref="M47:M49" si="50">L47/K47*100%</f>
        <v>0.74130434782608701</v>
      </c>
      <c r="N47" s="10">
        <v>460</v>
      </c>
      <c r="O47" s="10">
        <v>797</v>
      </c>
      <c r="P47" s="21">
        <f t="shared" ref="P47:P49" si="51">O47/N47*100%</f>
        <v>1.732608695652174</v>
      </c>
      <c r="Q47" s="10">
        <v>460</v>
      </c>
      <c r="R47" s="10">
        <v>441</v>
      </c>
      <c r="S47" s="21">
        <f t="shared" ref="S47:S49" si="52">R47/Q47*100%</f>
        <v>0.95869565217391306</v>
      </c>
      <c r="T47" s="8">
        <f>B47+E47+H47+K47+N47+Q47</f>
        <v>2760</v>
      </c>
      <c r="U47" s="8">
        <f>C47+F47+I47+L47+O47+R47</f>
        <v>3048</v>
      </c>
      <c r="V47" s="11">
        <f t="shared" ref="V47:V49" si="53">U47/T47*100%</f>
        <v>1.1043478260869566</v>
      </c>
    </row>
    <row r="48" spans="1:22" ht="20.100000000000001" customHeight="1" thickBot="1" x14ac:dyDescent="0.3">
      <c r="A48" s="10" t="s">
        <v>19</v>
      </c>
      <c r="B48" s="10">
        <v>100</v>
      </c>
      <c r="C48" s="9">
        <v>153</v>
      </c>
      <c r="D48" s="21">
        <f t="shared" si="47"/>
        <v>1.53</v>
      </c>
      <c r="E48" s="10">
        <v>100</v>
      </c>
      <c r="F48" s="9">
        <v>141</v>
      </c>
      <c r="G48" s="21">
        <f t="shared" si="48"/>
        <v>1.41</v>
      </c>
      <c r="H48" s="10">
        <v>100</v>
      </c>
      <c r="I48" s="9">
        <v>137</v>
      </c>
      <c r="J48" s="21">
        <f t="shared" si="49"/>
        <v>1.37</v>
      </c>
      <c r="K48" s="10">
        <v>100</v>
      </c>
      <c r="L48" s="9">
        <v>117</v>
      </c>
      <c r="M48" s="21">
        <f t="shared" si="50"/>
        <v>1.17</v>
      </c>
      <c r="N48" s="10">
        <v>100</v>
      </c>
      <c r="O48" s="10">
        <v>135</v>
      </c>
      <c r="P48" s="21">
        <f t="shared" si="51"/>
        <v>1.35</v>
      </c>
      <c r="Q48" s="10">
        <v>100</v>
      </c>
      <c r="R48" s="9">
        <v>87</v>
      </c>
      <c r="S48" s="21">
        <f t="shared" si="52"/>
        <v>0.87</v>
      </c>
      <c r="T48" s="8">
        <f t="shared" ref="T48:T50" si="54">B48+E48+H48+K48+N48+Q48</f>
        <v>600</v>
      </c>
      <c r="U48" s="8">
        <f t="shared" ref="U48:U50" si="55">C48+F48+I48+L48+O48+R48</f>
        <v>770</v>
      </c>
      <c r="V48" s="11">
        <f t="shared" si="53"/>
        <v>1.2833333333333334</v>
      </c>
    </row>
    <row r="49" spans="1:22" ht="20.100000000000001" customHeight="1" thickBot="1" x14ac:dyDescent="0.3">
      <c r="A49" s="10" t="s">
        <v>20</v>
      </c>
      <c r="B49" s="10">
        <v>20</v>
      </c>
      <c r="C49" s="10">
        <v>26</v>
      </c>
      <c r="D49" s="21">
        <f t="shared" si="47"/>
        <v>1.3</v>
      </c>
      <c r="E49" s="10">
        <v>20</v>
      </c>
      <c r="F49" s="10">
        <v>24</v>
      </c>
      <c r="G49" s="21">
        <f t="shared" si="48"/>
        <v>1.2</v>
      </c>
      <c r="H49" s="10">
        <v>20</v>
      </c>
      <c r="I49" s="10">
        <v>25</v>
      </c>
      <c r="J49" s="21">
        <f t="shared" si="49"/>
        <v>1.25</v>
      </c>
      <c r="K49" s="10">
        <v>20</v>
      </c>
      <c r="L49" s="10">
        <v>23</v>
      </c>
      <c r="M49" s="21">
        <f t="shared" si="50"/>
        <v>1.1499999999999999</v>
      </c>
      <c r="N49" s="10">
        <v>20</v>
      </c>
      <c r="O49" s="10">
        <v>18</v>
      </c>
      <c r="P49" s="21">
        <f t="shared" si="51"/>
        <v>0.9</v>
      </c>
      <c r="Q49" s="10">
        <v>20</v>
      </c>
      <c r="R49" s="10">
        <v>19</v>
      </c>
      <c r="S49" s="21">
        <f t="shared" si="52"/>
        <v>0.95</v>
      </c>
      <c r="T49" s="8">
        <f t="shared" si="54"/>
        <v>120</v>
      </c>
      <c r="U49" s="8">
        <f t="shared" si="55"/>
        <v>135</v>
      </c>
      <c r="V49" s="11">
        <f t="shared" si="53"/>
        <v>1.125</v>
      </c>
    </row>
    <row r="50" spans="1:22" s="6" customFormat="1" ht="20.100000000000001" customHeight="1" thickBot="1" x14ac:dyDescent="0.3">
      <c r="A50" s="12" t="s">
        <v>5</v>
      </c>
      <c r="B50" s="8">
        <f>SUM(B47:B49)</f>
        <v>580</v>
      </c>
      <c r="C50" s="8">
        <f t="shared" ref="C50:O50" si="56">SUM(C47:C49)</f>
        <v>616</v>
      </c>
      <c r="D50" s="11">
        <f>C50/B50*100%</f>
        <v>1.0620689655172413</v>
      </c>
      <c r="E50" s="8">
        <f>SUM(E47:E49)</f>
        <v>580</v>
      </c>
      <c r="F50" s="8">
        <f t="shared" si="56"/>
        <v>719</v>
      </c>
      <c r="G50" s="11">
        <f>F50/E50*100%</f>
        <v>1.2396551724137932</v>
      </c>
      <c r="H50" s="8">
        <f>SUM(H47:H49)</f>
        <v>580</v>
      </c>
      <c r="I50" s="8">
        <f t="shared" si="56"/>
        <v>640</v>
      </c>
      <c r="J50" s="11">
        <f>I50/H50*100%</f>
        <v>1.103448275862069</v>
      </c>
      <c r="K50" s="8">
        <f>SUM(K47:K49)</f>
        <v>580</v>
      </c>
      <c r="L50" s="8">
        <f t="shared" si="56"/>
        <v>481</v>
      </c>
      <c r="M50" s="11">
        <f>L50/K50*100%</f>
        <v>0.82931034482758625</v>
      </c>
      <c r="N50" s="8">
        <f>SUM(N47:N49)</f>
        <v>580</v>
      </c>
      <c r="O50" s="8">
        <f t="shared" si="56"/>
        <v>950</v>
      </c>
      <c r="P50" s="11">
        <f>O50/N50*100%</f>
        <v>1.6379310344827587</v>
      </c>
      <c r="Q50" s="8">
        <f>SUM(Q47:Q49)</f>
        <v>580</v>
      </c>
      <c r="R50" s="8">
        <f t="shared" ref="R50" si="57">SUM(R47:R49)</f>
        <v>547</v>
      </c>
      <c r="S50" s="11">
        <f>R50/Q50*100%</f>
        <v>0.94310344827586212</v>
      </c>
      <c r="T50" s="8">
        <f t="shared" si="54"/>
        <v>3480</v>
      </c>
      <c r="U50" s="8">
        <f t="shared" si="55"/>
        <v>3953</v>
      </c>
      <c r="V50" s="11">
        <f t="shared" ref="V50" si="58">U50/T50*100%</f>
        <v>1.1359195402298849</v>
      </c>
    </row>
    <row r="51" spans="1:22" ht="30" customHeight="1" x14ac:dyDescent="0.25">
      <c r="A51" s="30" t="s">
        <v>21</v>
      </c>
      <c r="B51" s="30"/>
      <c r="C51" s="30"/>
      <c r="D51" s="30"/>
      <c r="E51" s="30"/>
      <c r="F51" s="30"/>
      <c r="G51" s="30"/>
      <c r="H51" s="30"/>
      <c r="I51" s="30"/>
      <c r="J51" s="19"/>
      <c r="K51" s="19"/>
    </row>
    <row r="52" spans="1:22" x14ac:dyDescent="0.25">
      <c r="A52" s="7"/>
    </row>
    <row r="56" spans="1:22" x14ac:dyDescent="0.25">
      <c r="A56" s="6"/>
    </row>
  </sheetData>
  <mergeCells count="55">
    <mergeCell ref="A1:V1"/>
    <mergeCell ref="B7:D7"/>
    <mergeCell ref="E7:G7"/>
    <mergeCell ref="H7:J7"/>
    <mergeCell ref="K7:M7"/>
    <mergeCell ref="N7:P7"/>
    <mergeCell ref="T39:V39"/>
    <mergeCell ref="B17:D17"/>
    <mergeCell ref="E17:G17"/>
    <mergeCell ref="H17:J17"/>
    <mergeCell ref="K17:M17"/>
    <mergeCell ref="N17:P17"/>
    <mergeCell ref="A23:V23"/>
    <mergeCell ref="A32:V32"/>
    <mergeCell ref="A38:V38"/>
    <mergeCell ref="A17:A18"/>
    <mergeCell ref="A6:F6"/>
    <mergeCell ref="A7:A8"/>
    <mergeCell ref="T33:V33"/>
    <mergeCell ref="T7:V7"/>
    <mergeCell ref="T17:V17"/>
    <mergeCell ref="T45:V45"/>
    <mergeCell ref="A45:A46"/>
    <mergeCell ref="A39:A40"/>
    <mergeCell ref="T24:V24"/>
    <mergeCell ref="A33:A34"/>
    <mergeCell ref="A24:A25"/>
    <mergeCell ref="B24:D24"/>
    <mergeCell ref="E24:G24"/>
    <mergeCell ref="H24:J24"/>
    <mergeCell ref="K24:M24"/>
    <mergeCell ref="N24:P24"/>
    <mergeCell ref="N45:P45"/>
    <mergeCell ref="Q45:S45"/>
    <mergeCell ref="A51:I51"/>
    <mergeCell ref="A44:V44"/>
    <mergeCell ref="B33:D33"/>
    <mergeCell ref="E33:G33"/>
    <mergeCell ref="H33:J33"/>
    <mergeCell ref="K33:M33"/>
    <mergeCell ref="N33:P33"/>
    <mergeCell ref="B39:D39"/>
    <mergeCell ref="E39:G39"/>
    <mergeCell ref="H39:J39"/>
    <mergeCell ref="K39:M39"/>
    <mergeCell ref="N39:P39"/>
    <mergeCell ref="B45:D45"/>
    <mergeCell ref="E45:G45"/>
    <mergeCell ref="H45:J45"/>
    <mergeCell ref="K45:M45"/>
    <mergeCell ref="Q7:S7"/>
    <mergeCell ref="Q17:S17"/>
    <mergeCell ref="Q24:S24"/>
    <mergeCell ref="Q33:S33"/>
    <mergeCell ref="Q39:S39"/>
  </mergeCells>
  <phoneticPr fontId="19" type="noConversion"/>
  <printOptions horizontalCentered="1" verticalCentered="1"/>
  <pageMargins left="0" right="0" top="0" bottom="0" header="0" footer="0"/>
  <pageSetup paperSize="9" scale="59" orientation="landscape" verticalDpi="597" r:id="rId1"/>
  <ignoredErrors>
    <ignoredError sqref="D14 G14 J14 M14 L14 N14:P14 D21:P21 C36:P36 D50:P50 V36 V50:W50 D30 F30:G30 I30:J30 L30:M30 O30:P30 R36" formula="1"/>
    <ignoredError sqref="N30 K30 H30 E30" formula="1" formulaRange="1"/>
    <ignoredError sqref="B30" formulaRange="1"/>
    <ignoredError sqref="V20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Humberto Lima</cp:lastModifiedBy>
  <cp:lastPrinted>2025-07-10T10:49:44Z</cp:lastPrinted>
  <dcterms:created xsi:type="dcterms:W3CDTF">2020-12-14T19:05:34Z</dcterms:created>
  <dcterms:modified xsi:type="dcterms:W3CDTF">2025-07-10T10:52:05Z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