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1. Atividades e Resultados - Planilha de Produção\Relatório de Atividades Hospitalar\2025\"/>
    </mc:Choice>
  </mc:AlternateContent>
  <xr:revisionPtr revIDLastSave="0" documentId="8_{8BDD10A0-F7C5-4FBC-8D50-ADAB702C5E0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tividades e Resultado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9" i="2" l="1"/>
  <c r="R50" i="2"/>
  <c r="R51" i="2"/>
  <c r="R48" i="2"/>
  <c r="Q49" i="2"/>
  <c r="Q50" i="2"/>
  <c r="Q51" i="2"/>
  <c r="Q48" i="2"/>
  <c r="R43" i="2"/>
  <c r="R42" i="2"/>
  <c r="Q43" i="2"/>
  <c r="Q42" i="2"/>
  <c r="R37" i="2"/>
  <c r="R36" i="2"/>
  <c r="Q37" i="2"/>
  <c r="Q36" i="2"/>
  <c r="R28" i="2"/>
  <c r="R29" i="2"/>
  <c r="R30" i="2"/>
  <c r="R31" i="2"/>
  <c r="R27" i="2"/>
  <c r="Q28" i="2"/>
  <c r="Q29" i="2"/>
  <c r="Q30" i="2"/>
  <c r="Q31" i="2"/>
  <c r="Q27" i="2"/>
  <c r="R21" i="2"/>
  <c r="R22" i="2"/>
  <c r="R20" i="2"/>
  <c r="R11" i="2"/>
  <c r="R12" i="2"/>
  <c r="R13" i="2"/>
  <c r="R14" i="2"/>
  <c r="R15" i="2"/>
  <c r="Q21" i="2"/>
  <c r="Q22" i="2"/>
  <c r="Q20" i="2"/>
  <c r="Q11" i="2"/>
  <c r="Q12" i="2"/>
  <c r="Q13" i="2"/>
  <c r="Q14" i="2"/>
  <c r="Q15" i="2"/>
  <c r="Q10" i="2"/>
  <c r="L50" i="2" l="1"/>
  <c r="L49" i="2"/>
  <c r="L48" i="2"/>
  <c r="L42" i="2"/>
  <c r="L36" i="2"/>
  <c r="L21" i="2"/>
  <c r="L20" i="2"/>
  <c r="L14" i="2"/>
  <c r="L13" i="2"/>
  <c r="L12" i="2"/>
  <c r="L11" i="2"/>
  <c r="L10" i="2"/>
  <c r="I50" i="2" l="1"/>
  <c r="I49" i="2"/>
  <c r="I48" i="2"/>
  <c r="I42" i="2"/>
  <c r="I36" i="2"/>
  <c r="I21" i="2"/>
  <c r="I20" i="2"/>
  <c r="I14" i="2"/>
  <c r="I13" i="2"/>
  <c r="I12" i="2"/>
  <c r="I11" i="2"/>
  <c r="I10" i="2"/>
  <c r="F50" i="2" l="1"/>
  <c r="F49" i="2"/>
  <c r="F48" i="2"/>
  <c r="F42" i="2"/>
  <c r="F36" i="2"/>
  <c r="F21" i="2"/>
  <c r="F20" i="2"/>
  <c r="C50" i="2"/>
  <c r="C49" i="2"/>
  <c r="C48" i="2"/>
  <c r="C42" i="2"/>
  <c r="C36" i="2"/>
  <c r="C21" i="2"/>
  <c r="C20" i="2"/>
  <c r="F14" i="2"/>
  <c r="F13" i="2"/>
  <c r="F12" i="2"/>
  <c r="F11" i="2"/>
  <c r="F10" i="2"/>
  <c r="C14" i="2" l="1"/>
  <c r="C13" i="2"/>
  <c r="C12" i="2"/>
  <c r="C11" i="2"/>
  <c r="C10" i="2"/>
  <c r="R10" i="2" s="1"/>
  <c r="C31" i="2" l="1"/>
  <c r="L31" i="2"/>
  <c r="O31" i="2"/>
  <c r="I31" i="2"/>
  <c r="F31" i="2"/>
  <c r="N31" i="2"/>
  <c r="K31" i="2"/>
  <c r="H31" i="2"/>
  <c r="E31" i="2"/>
  <c r="B31" i="2"/>
  <c r="P30" i="2"/>
  <c r="P29" i="2"/>
  <c r="P28" i="2"/>
  <c r="P27" i="2"/>
  <c r="M30" i="2"/>
  <c r="M29" i="2"/>
  <c r="M28" i="2"/>
  <c r="M27" i="2"/>
  <c r="J30" i="2"/>
  <c r="J29" i="2"/>
  <c r="J28" i="2"/>
  <c r="J27" i="2"/>
  <c r="G30" i="2"/>
  <c r="G29" i="2"/>
  <c r="G28" i="2"/>
  <c r="G27" i="2"/>
  <c r="D27" i="2"/>
  <c r="D28" i="2"/>
  <c r="D29" i="2"/>
  <c r="D30" i="2"/>
  <c r="P31" i="2" l="1"/>
  <c r="J31" i="2"/>
  <c r="D31" i="2"/>
  <c r="M31" i="2"/>
  <c r="G31" i="2"/>
  <c r="S27" i="2"/>
  <c r="S30" i="2"/>
  <c r="S29" i="2"/>
  <c r="S28" i="2"/>
  <c r="C22" i="2" l="1"/>
  <c r="P50" i="2" l="1"/>
  <c r="P49" i="2"/>
  <c r="P48" i="2"/>
  <c r="M50" i="2"/>
  <c r="M49" i="2"/>
  <c r="M48" i="2"/>
  <c r="J50" i="2"/>
  <c r="J49" i="2"/>
  <c r="J48" i="2"/>
  <c r="G50" i="2"/>
  <c r="G49" i="2"/>
  <c r="G48" i="2"/>
  <c r="O51" i="2"/>
  <c r="N51" i="2"/>
  <c r="L51" i="2"/>
  <c r="K51" i="2"/>
  <c r="I51" i="2"/>
  <c r="H51" i="2"/>
  <c r="F51" i="2"/>
  <c r="E51" i="2"/>
  <c r="D50" i="2"/>
  <c r="D49" i="2"/>
  <c r="D48" i="2"/>
  <c r="O43" i="2"/>
  <c r="L43" i="2"/>
  <c r="I43" i="2"/>
  <c r="F43" i="2"/>
  <c r="P42" i="2"/>
  <c r="P43" i="2" s="1"/>
  <c r="M42" i="2"/>
  <c r="M43" i="2" s="1"/>
  <c r="J42" i="2"/>
  <c r="J43" i="2" s="1"/>
  <c r="G42" i="2"/>
  <c r="G43" i="2" s="1"/>
  <c r="D42" i="2"/>
  <c r="D43" i="2" s="1"/>
  <c r="B51" i="2"/>
  <c r="P36" i="2"/>
  <c r="P37" i="2" s="1"/>
  <c r="M36" i="2"/>
  <c r="M37" i="2" s="1"/>
  <c r="J36" i="2"/>
  <c r="J37" i="2" s="1"/>
  <c r="G36" i="2"/>
  <c r="G37" i="2" s="1"/>
  <c r="D36" i="2"/>
  <c r="D37" i="2" s="1"/>
  <c r="O37" i="2"/>
  <c r="N37" i="2"/>
  <c r="L37" i="2"/>
  <c r="K37" i="2"/>
  <c r="I37" i="2"/>
  <c r="H37" i="2"/>
  <c r="F37" i="2"/>
  <c r="E37" i="2"/>
  <c r="C37" i="2"/>
  <c r="B37" i="2"/>
  <c r="N22" i="2"/>
  <c r="P21" i="2"/>
  <c r="P20" i="2"/>
  <c r="M21" i="2"/>
  <c r="M20" i="2"/>
  <c r="J21" i="2"/>
  <c r="J20" i="2"/>
  <c r="G21" i="2"/>
  <c r="G20" i="2"/>
  <c r="K22" i="2"/>
  <c r="H22" i="2"/>
  <c r="E22" i="2"/>
  <c r="D21" i="2"/>
  <c r="D20" i="2"/>
  <c r="B22" i="2"/>
  <c r="P14" i="2"/>
  <c r="P13" i="2"/>
  <c r="P12" i="2"/>
  <c r="P11" i="2"/>
  <c r="P10" i="2"/>
  <c r="N15" i="2"/>
  <c r="M14" i="2"/>
  <c r="M13" i="2"/>
  <c r="M12" i="2"/>
  <c r="M11" i="2"/>
  <c r="M10" i="2"/>
  <c r="K15" i="2"/>
  <c r="J14" i="2"/>
  <c r="J13" i="2"/>
  <c r="J12" i="2"/>
  <c r="J11" i="2"/>
  <c r="J10" i="2"/>
  <c r="H15" i="2"/>
  <c r="G14" i="2"/>
  <c r="G13" i="2"/>
  <c r="G12" i="2"/>
  <c r="G11" i="2"/>
  <c r="G10" i="2"/>
  <c r="D11" i="2"/>
  <c r="D12" i="2"/>
  <c r="D13" i="2"/>
  <c r="D14" i="2"/>
  <c r="D10" i="2"/>
  <c r="E15" i="2"/>
  <c r="B15" i="2"/>
  <c r="L15" i="2"/>
  <c r="I15" i="2"/>
  <c r="M51" i="2" l="1"/>
  <c r="J51" i="2"/>
  <c r="G51" i="2"/>
  <c r="P51" i="2"/>
  <c r="M15" i="2"/>
  <c r="J15" i="2"/>
  <c r="O15" i="2"/>
  <c r="P15" i="2" s="1"/>
  <c r="L22" i="2"/>
  <c r="M22" i="2" s="1"/>
  <c r="I22" i="2"/>
  <c r="J22" i="2" s="1"/>
  <c r="S37" i="2" l="1"/>
  <c r="C51" i="2"/>
  <c r="C43" i="2"/>
  <c r="F22" i="2"/>
  <c r="F15" i="2"/>
  <c r="G15" i="2" s="1"/>
  <c r="D51" i="2" l="1"/>
  <c r="G22" i="2"/>
  <c r="D22" i="2"/>
  <c r="S51" i="2"/>
  <c r="S48" i="2"/>
  <c r="S50" i="2"/>
  <c r="S49" i="2"/>
  <c r="S42" i="2"/>
  <c r="S36" i="2"/>
  <c r="S20" i="2"/>
  <c r="S21" i="2"/>
  <c r="S43" i="2" l="1"/>
  <c r="O22" i="2" l="1"/>
  <c r="P22" i="2" l="1"/>
  <c r="S22" i="2"/>
  <c r="C15" i="2"/>
  <c r="D15" i="2" l="1"/>
  <c r="S10" i="2"/>
  <c r="S13" i="2" l="1"/>
  <c r="S14" i="2"/>
  <c r="S12" i="2"/>
  <c r="S11" i="2"/>
  <c r="S15" i="2" l="1"/>
  <c r="S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Luana Porfirio Pereira</author>
  </authors>
  <commentList>
    <comment ref="Q10" authorId="0" shapeId="0" xr:uid="{D7270495-A2C0-4801-A663-2C2B49907DCC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Adiconar o mês de refenrencia.
</t>
        </r>
      </text>
    </comment>
    <comment ref="C48" authorId="0" shapeId="0" xr:uid="{AC037847-047E-4EE5-8767-873A90F23C67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18 colaboradores</t>
        </r>
      </text>
    </comment>
    <comment ref="F48" authorId="0" shapeId="0" xr:uid="{07171B78-7DCE-4734-8910-2B728ACD87FB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28 colaboradores
</t>
        </r>
      </text>
    </comment>
    <comment ref="I48" authorId="0" shapeId="0" xr:uid="{D0503229-4686-428A-8862-C53ACD28A44F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14 colaboradores
</t>
        </r>
      </text>
    </comment>
    <comment ref="L48" authorId="0" shapeId="0" xr:uid="{2B1E5968-DCE5-462F-AFDE-E80F015E1875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4
 colaboradores
</t>
        </r>
      </text>
    </comment>
    <comment ref="O48" authorId="0" shapeId="0" xr:uid="{86899090-B5F2-4696-ACE2-E4A0262AB0B1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22
 colaboradore</t>
        </r>
      </text>
    </comment>
    <comment ref="F49" authorId="0" shapeId="0" xr:uid="{16CCC012-E919-416D-AFAC-6DBF14B4695F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6 colaboradores</t>
        </r>
      </text>
    </comment>
    <comment ref="I49" authorId="0" shapeId="0" xr:uid="{72034686-6EC0-48CA-AC8B-52F78FEC7B98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 colaboradores</t>
        </r>
      </text>
    </comment>
    <comment ref="L49" authorId="0" shapeId="0" xr:uid="{86839170-E1A0-4A42-A4C8-0D5FDB680E70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 colaboradores
</t>
        </r>
      </text>
    </comment>
  </commentList>
</comments>
</file>

<file path=xl/sharedStrings.xml><?xml version="1.0" encoding="utf-8"?>
<sst xmlns="http://schemas.openxmlformats.org/spreadsheetml/2006/main" count="174" uniqueCount="34">
  <si>
    <t>Janeiro</t>
  </si>
  <si>
    <t>Fevereiro</t>
  </si>
  <si>
    <t>Março</t>
  </si>
  <si>
    <t>Abril</t>
  </si>
  <si>
    <t>Maio</t>
  </si>
  <si>
    <t>Total</t>
  </si>
  <si>
    <t>Cont.</t>
  </si>
  <si>
    <t>Real.</t>
  </si>
  <si>
    <t>%</t>
  </si>
  <si>
    <t>Consultas Subseqüentes</t>
  </si>
  <si>
    <t>Clínica Médica</t>
  </si>
  <si>
    <t>Clínica Cirúrgica</t>
  </si>
  <si>
    <t>Obstetrícia</t>
  </si>
  <si>
    <t>Pediatria</t>
  </si>
  <si>
    <t>Psiquiatria</t>
  </si>
  <si>
    <t xml:space="preserve">Primeiras Consultas </t>
  </si>
  <si>
    <t>Pronto Atendimento</t>
  </si>
  <si>
    <t>Atendimento Domiciliar</t>
  </si>
  <si>
    <t>Ultrassonografia</t>
  </si>
  <si>
    <t>Tomografia</t>
  </si>
  <si>
    <t>Colonoscopia</t>
  </si>
  <si>
    <t>Fonte: Relatório Websaass - Plataforma Prestação de Contas SMS</t>
  </si>
  <si>
    <t>Meta</t>
  </si>
  <si>
    <t>SAÍDAS HOSPITALARES</t>
  </si>
  <si>
    <t>ATENDIMENTO AMBULATORIAL</t>
  </si>
  <si>
    <t>SADT EXTERNO</t>
  </si>
  <si>
    <t>MELHOR EM CASA</t>
  </si>
  <si>
    <t>CONSULTAS DE URGÊNCIAS E EMERGÊNCIAS</t>
  </si>
  <si>
    <t xml:space="preserve">                                                                                                                                                                          HOSPITAL MUNICIPAL VEREADOR JOSÉ STOROPOLLI</t>
  </si>
  <si>
    <t>RTU</t>
  </si>
  <si>
    <t>URO/GINECOLÓGICAS</t>
  </si>
  <si>
    <t>ORTOPÉDICAS</t>
  </si>
  <si>
    <t>ATIVIDADES CIRÚRGICAS
ELETIVAS</t>
  </si>
  <si>
    <t>GERAIS VIDEOLAPAROSCOPIAS - ABERTA OU CONVERTIDA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</si>
</sst>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/>
    <xf numFmtId="9" fontId="0" fillId="0" borderId="0" xfId="42" applyFont="1" applyAlignment="1">
      <alignment horizontal="center"/>
    </xf>
    <xf numFmtId="9" fontId="16" fillId="0" borderId="11" xfId="42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3" fontId="16" fillId="33" borderId="11" xfId="0" applyNumberFormat="1" applyFont="1" applyFill="1" applyBorder="1" applyAlignment="1">
      <alignment horizontal="center" wrapText="1"/>
    </xf>
    <xf numFmtId="3" fontId="0" fillId="33" borderId="11" xfId="0" applyNumberFormat="1" applyFill="1" applyBorder="1" applyAlignment="1">
      <alignment horizontal="center" wrapText="1"/>
    </xf>
    <xf numFmtId="0" fontId="0" fillId="33" borderId="11" xfId="0" applyFill="1" applyBorder="1" applyAlignment="1">
      <alignment horizontal="center" wrapText="1"/>
    </xf>
    <xf numFmtId="9" fontId="16" fillId="33" borderId="11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  <xf numFmtId="3" fontId="0" fillId="33" borderId="17" xfId="0" applyNumberFormat="1" applyFill="1" applyBorder="1" applyAlignment="1">
      <alignment horizontal="center" wrapText="1"/>
    </xf>
    <xf numFmtId="9" fontId="16" fillId="33" borderId="17" xfId="42" applyFont="1" applyFill="1" applyBorder="1" applyAlignment="1">
      <alignment horizontal="center" wrapText="1"/>
    </xf>
    <xf numFmtId="0" fontId="0" fillId="33" borderId="0" xfId="0" applyFill="1" applyAlignment="1">
      <alignment horizontal="center" wrapText="1"/>
    </xf>
    <xf numFmtId="0" fontId="0" fillId="33" borderId="0" xfId="0" applyFill="1" applyAlignment="1">
      <alignment horizontal="center"/>
    </xf>
    <xf numFmtId="9" fontId="0" fillId="33" borderId="0" xfId="42" applyFont="1" applyFill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9" fontId="0" fillId="33" borderId="11" xfId="42" applyFont="1" applyFill="1" applyBorder="1" applyAlignment="1">
      <alignment horizontal="center" wrapText="1"/>
    </xf>
    <xf numFmtId="9" fontId="0" fillId="33" borderId="17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left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1" fillId="33" borderId="17" xfId="0" applyFont="1" applyFill="1" applyBorder="1" applyAlignment="1">
      <alignment wrapText="1"/>
    </xf>
    <xf numFmtId="0" fontId="16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00FF"/>
      <color rgb="FF663300"/>
      <color rgb="FF009900"/>
      <color rgb="FFA50021"/>
      <color rgb="FF009999"/>
      <color rgb="FF996633"/>
      <color rgb="FF66FFC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aa7b29a7-3d10-423c-90d5-5de84497b1ed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1</xdr:row>
      <xdr:rowOff>161924</xdr:rowOff>
    </xdr:from>
    <xdr:to>
      <xdr:col>0</xdr:col>
      <xdr:colOff>2171700</xdr:colOff>
      <xdr:row>4</xdr:row>
      <xdr:rowOff>101224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B34A7C2-1832-4D90-8281-1CC124F48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52424"/>
          <a:ext cx="1943101" cy="634065"/>
        </a:xfrm>
        <a:prstGeom prst="rect">
          <a:avLst/>
        </a:prstGeom>
      </xdr:spPr>
    </xdr:pic>
    <xdr:clientData/>
  </xdr:twoCellAnchor>
  <xdr:twoCellAnchor>
    <xdr:from>
      <xdr:col>16</xdr:col>
      <xdr:colOff>212910</xdr:colOff>
      <xdr:row>1</xdr:row>
      <xdr:rowOff>33618</xdr:rowOff>
    </xdr:from>
    <xdr:to>
      <xdr:col>18</xdr:col>
      <xdr:colOff>212910</xdr:colOff>
      <xdr:row>5</xdr:row>
      <xdr:rowOff>184897</xdr:rowOff>
    </xdr:to>
    <xdr:pic>
      <xdr:nvPicPr>
        <xdr:cNvPr id="3" name="x_image_0_0">
          <a:extLst>
            <a:ext uri="{FF2B5EF4-FFF2-40B4-BE49-F238E27FC236}">
              <a16:creationId xmlns:a16="http://schemas.microsoft.com/office/drawing/2014/main" id="{3EB376B9-DAF8-302E-56C4-7E93B54DE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8881" y="224118"/>
          <a:ext cx="1165411" cy="1036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ERENTES\SAME%20ESTATISTICA\2025\6%20-%20CONTRATADA%20X%20REALIZADA\Contratada%20x%20Realizada%20-%20GEST&#195;O\1%20-%20Contrato%20de%20Gestao%20HMVJS%20Janeiro%20-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ERENTES\SAME%20ESTATISTICA\2025\6%20-%20CONTRATADA%20X%20REALIZADA\Contratada%20x%20Realizada%20-%20GEST&#195;O\2%20-%20Contrato%20de%20Gestao%20HMVJS%20Fevereiro%20-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ERENTES\SAME%20ESTATISTICA\2025\6%20-%20CONTRATADA%20X%20REALIZADA\Contratada%20x%20Realizada%20-%20GEST&#195;O\3%20-%20Contrato%20de%20Gestao%20HMVJS%20Mar&#231;o%20-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ERENTES\SAME%20ESTATISTICA\2025\6%20-%20CONTRATADA%20X%20REALIZADA\Contratada%20x%20Realizada%20-%20GEST&#195;O\4%20-%20Contrato%20de%20Gestao%20HMVJS%20Abril%20-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ERENTES\SAME%20ESTATISTICA\2025\7%20-%20DADOS%20ESTATISTICOS\1%20-%20Dados%20Estatisticos%20-%20Janeiro%202025.xlsx" TargetMode="External"/><Relationship Id="rId1" Type="http://schemas.openxmlformats.org/officeDocument/2006/relationships/externalLinkPath" Target="file:///Z:\GERENTES\SAME%20ESTATISTICA\2025\7%20-%20DADOS%20ESTATISTICOS\1%20-%20Dados%20Estatisticos%20-%20Janeiro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ERENTES\SAME%20ESTATISTICA\2025\7%20-%20DADOS%20ESTATISTICOS\2%20-%20Dados%20Estatisticos%20-%20Fevereiro%202025.xlsx" TargetMode="External"/><Relationship Id="rId1" Type="http://schemas.openxmlformats.org/officeDocument/2006/relationships/externalLinkPath" Target="file:///Z:\GERENTES\SAME%20ESTATISTICA\2025\7%20-%20DADOS%20ESTATISTICOS\2%20-%20Dados%20Estatisticos%20-%20Fevereiro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ERENTES\SAME%20ESTATISTICA\2025\7%20-%20DADOS%20ESTATISTICOS\3%20-%20Dados%20Estatisticos%20-%20Mar&#231;o%202025.xlsx" TargetMode="External"/><Relationship Id="rId1" Type="http://schemas.openxmlformats.org/officeDocument/2006/relationships/externalLinkPath" Target="file:///Z:\GERENTES\SAME%20ESTATISTICA\2025\7%20-%20DADOS%20ESTATISTICOS\3%20-%20Dados%20Estatisticos%20-%20Mar&#231;o%202025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ERENTES\SAME%20ESTATISTICA\2025\7%20-%20DADOS%20ESTATISTICOS\4%20-%20Dados%20Estatisticos%20-%20Abril%202025.xlsx" TargetMode="External"/><Relationship Id="rId1" Type="http://schemas.openxmlformats.org/officeDocument/2006/relationships/externalLinkPath" Target="file:///Z:\GERENTES\SAME%20ESTATISTICA\2025\7%20-%20DADOS%20ESTATISTICOS\4%20-%20Dados%20Estatisticos%20-%20Abri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1"/>
      <sheetName val="Metas2"/>
      <sheetName val="Metas"/>
      <sheetName val="Contr x Real"/>
      <sheetName val="Contr x Real (2)"/>
    </sheetNames>
    <sheetDataSet>
      <sheetData sheetId="0"/>
      <sheetData sheetId="1"/>
      <sheetData sheetId="2"/>
      <sheetData sheetId="3"/>
      <sheetData sheetId="4">
        <row r="11">
          <cell r="C11">
            <v>424</v>
          </cell>
        </row>
        <row r="12">
          <cell r="C12">
            <v>389</v>
          </cell>
        </row>
        <row r="13">
          <cell r="C13">
            <v>178</v>
          </cell>
        </row>
        <row r="14">
          <cell r="C14">
            <v>119</v>
          </cell>
        </row>
        <row r="15">
          <cell r="C15">
            <v>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1"/>
      <sheetName val="Metas2"/>
      <sheetName val="Metas"/>
      <sheetName val="Contr x Real"/>
      <sheetName val="Contr x Real (2)"/>
    </sheetNames>
    <sheetDataSet>
      <sheetData sheetId="0"/>
      <sheetData sheetId="1"/>
      <sheetData sheetId="2"/>
      <sheetData sheetId="3"/>
      <sheetData sheetId="4">
        <row r="11">
          <cell r="C11">
            <v>458</v>
          </cell>
        </row>
        <row r="12">
          <cell r="C12">
            <v>383</v>
          </cell>
        </row>
        <row r="13">
          <cell r="C13">
            <v>170</v>
          </cell>
        </row>
        <row r="14">
          <cell r="C14">
            <v>122</v>
          </cell>
        </row>
        <row r="15">
          <cell r="C15">
            <v>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1"/>
      <sheetName val="Metas2"/>
      <sheetName val="Metas"/>
      <sheetName val="Contr x Real"/>
      <sheetName val="Contr x Real (2)"/>
    </sheetNames>
    <sheetDataSet>
      <sheetData sheetId="0"/>
      <sheetData sheetId="1"/>
      <sheetData sheetId="2"/>
      <sheetData sheetId="3"/>
      <sheetData sheetId="4">
        <row r="11">
          <cell r="C11">
            <v>447</v>
          </cell>
        </row>
        <row r="12">
          <cell r="C12">
            <v>422</v>
          </cell>
        </row>
        <row r="13">
          <cell r="C13">
            <v>192</v>
          </cell>
        </row>
        <row r="14">
          <cell r="C14">
            <v>161</v>
          </cell>
        </row>
        <row r="15">
          <cell r="C1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1"/>
      <sheetName val="Metas2"/>
      <sheetName val="Metas"/>
      <sheetName val="Contr x Real"/>
      <sheetName val="Contr x Real (2)"/>
    </sheetNames>
    <sheetDataSet>
      <sheetData sheetId="0"/>
      <sheetData sheetId="1"/>
      <sheetData sheetId="2"/>
      <sheetData sheetId="3"/>
      <sheetData sheetId="4">
        <row r="11">
          <cell r="C11">
            <v>546</v>
          </cell>
        </row>
        <row r="12">
          <cell r="C12">
            <v>438</v>
          </cell>
        </row>
        <row r="13">
          <cell r="C13">
            <v>202</v>
          </cell>
        </row>
        <row r="14">
          <cell r="C14">
            <v>187</v>
          </cell>
        </row>
        <row r="15">
          <cell r="C15">
            <v>12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_DADOS"/>
      <sheetName val="1 - AMBULATORIO"/>
      <sheetName val="2 - BANCO DE SANGUE"/>
      <sheetName val="3 - BERÇARIO NEONATAL"/>
      <sheetName val="4 - CC_CO"/>
      <sheetName val="5 - CME"/>
      <sheetName val="6 - CONTABILIDADE "/>
      <sheetName val="7 - DIRETORIA MEDICA - OBITO"/>
      <sheetName val="8 - ENGENHARIA CLINICA"/>
      <sheetName val="9 - FATURAMENTO"/>
      <sheetName val="10 - FISIOTERAPIA"/>
      <sheetName val="11 - HEMODIALISE_UTI ADULTO"/>
      <sheetName val="12 - HOTELARIA"/>
      <sheetName val="13 - INFRA ESTRUTURA"/>
      <sheetName val="14 - LABORATORIO"/>
      <sheetName val="15 - MELHOR EM CASA"/>
      <sheetName val="16 - METODOS GRAFICOS"/>
      <sheetName val="17 - OUVIDORIA"/>
      <sheetName val="18 - PORTARIA"/>
      <sheetName val="19 - RADIOLOGIA"/>
      <sheetName val="20 - RECURSOS HUMANOS"/>
      <sheetName val="21 - SAME - P.A EMERGENCIA"/>
      <sheetName val="22 - SAME ESTAT_SAIDA UTI"/>
      <sheetName val="23 - SCIH"/>
      <sheetName val="24 - SERVIÇO SOCIAL"/>
      <sheetName val="25 - UAN"/>
    </sheetNames>
    <sheetDataSet>
      <sheetData sheetId="0"/>
      <sheetData sheetId="1">
        <row r="7">
          <cell r="B7">
            <v>1083</v>
          </cell>
        </row>
        <row r="9">
          <cell r="B9">
            <v>340</v>
          </cell>
        </row>
        <row r="11">
          <cell r="B11">
            <v>332</v>
          </cell>
        </row>
      </sheetData>
      <sheetData sheetId="2"/>
      <sheetData sheetId="3"/>
      <sheetData sheetId="4">
        <row r="28">
          <cell r="B28">
            <v>281</v>
          </cell>
        </row>
      </sheetData>
      <sheetData sheetId="5"/>
      <sheetData sheetId="6"/>
      <sheetData sheetId="7"/>
      <sheetData sheetId="8"/>
      <sheetData sheetId="9">
        <row r="15">
          <cell r="B15">
            <v>0</v>
          </cell>
        </row>
      </sheetData>
      <sheetData sheetId="10"/>
      <sheetData sheetId="11"/>
      <sheetData sheetId="12"/>
      <sheetData sheetId="13"/>
      <sheetData sheetId="14"/>
      <sheetData sheetId="15">
        <row r="11">
          <cell r="C11">
            <v>210</v>
          </cell>
        </row>
      </sheetData>
      <sheetData sheetId="16">
        <row r="20">
          <cell r="C20">
            <v>26</v>
          </cell>
        </row>
      </sheetData>
      <sheetData sheetId="17"/>
      <sheetData sheetId="18"/>
      <sheetData sheetId="19">
        <row r="54">
          <cell r="D54">
            <v>435</v>
          </cell>
          <cell r="E54">
            <v>2</v>
          </cell>
        </row>
        <row r="58">
          <cell r="D58">
            <v>45</v>
          </cell>
          <cell r="E58">
            <v>108</v>
          </cell>
        </row>
      </sheetData>
      <sheetData sheetId="20"/>
      <sheetData sheetId="21">
        <row r="11">
          <cell r="B11">
            <v>11837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_DADOS"/>
      <sheetName val="1 - AMBULATORIO"/>
      <sheetName val="2 - BANCO DE SANGUE"/>
      <sheetName val="3 - BERÇARIO NEONATAL"/>
      <sheetName val="4 - CC_CO"/>
      <sheetName val="5 - CME"/>
      <sheetName val="6 - CONTABILIDADE "/>
      <sheetName val="7 - DIRETORIA MEDICA - OBITO"/>
      <sheetName val="8 - ENGENHARIA CLINICA"/>
      <sheetName val="9 - FATURAMENTO"/>
      <sheetName val="10 - FISIOTERAPIA"/>
      <sheetName val="11 - HEMODIALISE_UTI ADULTO"/>
      <sheetName val="12 - HOTELARIA"/>
      <sheetName val="13 - INFRA ESTRUTURA"/>
      <sheetName val="14 - LABORATORIO"/>
      <sheetName val="15 - MELHOR EM CASA"/>
      <sheetName val="16 - METODOS GRAFICOS"/>
      <sheetName val="17 - OUVIDORIA"/>
      <sheetName val="18 - PORTARIA"/>
      <sheetName val="19 - RADIOLOGIA"/>
      <sheetName val="20 - RECURSOS HUMANOS"/>
      <sheetName val="21 - SAME - P.A EMERGENCIA"/>
      <sheetName val="22 - SAME ESTAT_SAIDA UTI"/>
      <sheetName val="23 - SCIH"/>
      <sheetName val="24 - SERVIÇO SOCIAL"/>
      <sheetName val="25 - UAN"/>
    </sheetNames>
    <sheetDataSet>
      <sheetData sheetId="0"/>
      <sheetData sheetId="1">
        <row r="7">
          <cell r="B7">
            <v>1223</v>
          </cell>
        </row>
        <row r="9">
          <cell r="B9">
            <v>303</v>
          </cell>
        </row>
        <row r="11">
          <cell r="B11">
            <v>326</v>
          </cell>
        </row>
      </sheetData>
      <sheetData sheetId="2"/>
      <sheetData sheetId="3"/>
      <sheetData sheetId="4">
        <row r="28">
          <cell r="B28">
            <v>282</v>
          </cell>
        </row>
      </sheetData>
      <sheetData sheetId="5"/>
      <sheetData sheetId="6"/>
      <sheetData sheetId="7"/>
      <sheetData sheetId="8"/>
      <sheetData sheetId="9">
        <row r="15">
          <cell r="B15">
            <v>0</v>
          </cell>
        </row>
      </sheetData>
      <sheetData sheetId="10"/>
      <sheetData sheetId="11"/>
      <sheetData sheetId="12"/>
      <sheetData sheetId="13"/>
      <sheetData sheetId="14"/>
      <sheetData sheetId="15">
        <row r="11">
          <cell r="C11">
            <v>189</v>
          </cell>
        </row>
      </sheetData>
      <sheetData sheetId="16">
        <row r="20">
          <cell r="C20">
            <v>24</v>
          </cell>
        </row>
      </sheetData>
      <sheetData sheetId="17"/>
      <sheetData sheetId="18"/>
      <sheetData sheetId="19">
        <row r="54">
          <cell r="D54">
            <v>552</v>
          </cell>
          <cell r="E54">
            <v>2</v>
          </cell>
        </row>
        <row r="58">
          <cell r="D58">
            <v>35</v>
          </cell>
          <cell r="E58">
            <v>106</v>
          </cell>
        </row>
      </sheetData>
      <sheetData sheetId="20"/>
      <sheetData sheetId="21">
        <row r="11">
          <cell r="B11">
            <v>11070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_DADOS"/>
      <sheetName val="1 - AMBULATORIO"/>
      <sheetName val="2 - BANCO DE SANGUE"/>
      <sheetName val="3 - BERÇARIO NEONATAL"/>
      <sheetName val="4 - CC_CO"/>
      <sheetName val="5 - CME"/>
      <sheetName val="6 - CONTABILIDADE "/>
      <sheetName val="7 - DIRETORIA MEDICA - OBITO"/>
      <sheetName val="8 - ENGENHARIA CLINICA"/>
      <sheetName val="9 - FATURAMENTO"/>
      <sheetName val="10 - FISIOTERAPIA"/>
      <sheetName val="11 - HEMODIALISE_UTI ADULTO"/>
      <sheetName val="12 - HOTELARIA"/>
      <sheetName val="13 - INFRA ESTRUTURA"/>
      <sheetName val="14 - LABORATORIO"/>
      <sheetName val="15 - MELHOR EM CASA"/>
      <sheetName val="16 - METODOS GRAFICOS"/>
      <sheetName val="17 - OUVIDORIA"/>
      <sheetName val="18 - PORTARIA"/>
      <sheetName val="19 - RADIOLOGIA"/>
      <sheetName val="20 - RECURSOS HUMANOS"/>
      <sheetName val="21 - SAME - P.A EMERGENCIA"/>
      <sheetName val="22 - SAME ESTAT_SAIDA UTI"/>
      <sheetName val="23 - SCIH"/>
      <sheetName val="24 - SERVIÇO SOCIAL"/>
      <sheetName val="25 - UAN"/>
    </sheetNames>
    <sheetDataSet>
      <sheetData sheetId="0"/>
      <sheetData sheetId="1">
        <row r="7">
          <cell r="B7">
            <v>1329</v>
          </cell>
        </row>
        <row r="9">
          <cell r="B9">
            <v>341</v>
          </cell>
        </row>
        <row r="11">
          <cell r="B11">
            <v>332</v>
          </cell>
        </row>
      </sheetData>
      <sheetData sheetId="2"/>
      <sheetData sheetId="3"/>
      <sheetData sheetId="4">
        <row r="28">
          <cell r="B28">
            <v>262</v>
          </cell>
        </row>
      </sheetData>
      <sheetData sheetId="5"/>
      <sheetData sheetId="6"/>
      <sheetData sheetId="7"/>
      <sheetData sheetId="8"/>
      <sheetData sheetId="9">
        <row r="15">
          <cell r="B15">
            <v>0</v>
          </cell>
        </row>
      </sheetData>
      <sheetData sheetId="10"/>
      <sheetData sheetId="11"/>
      <sheetData sheetId="12"/>
      <sheetData sheetId="13"/>
      <sheetData sheetId="14"/>
      <sheetData sheetId="15">
        <row r="11">
          <cell r="C11">
            <v>207</v>
          </cell>
        </row>
      </sheetData>
      <sheetData sheetId="16">
        <row r="20">
          <cell r="C20">
            <v>25</v>
          </cell>
        </row>
      </sheetData>
      <sheetData sheetId="17"/>
      <sheetData sheetId="18"/>
      <sheetData sheetId="19">
        <row r="54">
          <cell r="D54">
            <v>477</v>
          </cell>
          <cell r="E54">
            <v>1</v>
          </cell>
        </row>
        <row r="58">
          <cell r="D58">
            <v>45</v>
          </cell>
          <cell r="E58">
            <v>92</v>
          </cell>
        </row>
      </sheetData>
      <sheetData sheetId="20"/>
      <sheetData sheetId="21">
        <row r="11">
          <cell r="B11">
            <v>13091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_DADOS"/>
      <sheetName val="1 - AMBULATORIO"/>
      <sheetName val="2 - BANCO DE SANGUE"/>
      <sheetName val="3 - BERÇARIO NEONATAL"/>
      <sheetName val="4 - CC_CO"/>
      <sheetName val="5 - CME"/>
      <sheetName val="6 - CONTABILIDADE "/>
      <sheetName val="7 - DIRETORIA MEDICA - OBITO"/>
      <sheetName val="8 - ENGENHARIA CLINICA"/>
      <sheetName val="9 - FATURAMENTO"/>
      <sheetName val="10 - FISIOTERAPIA"/>
      <sheetName val="11 - HEMODIALISE_UTI ADULTO"/>
      <sheetName val="12 - HOTELARIA"/>
      <sheetName val="13 - INFRA ESTRUTURA"/>
      <sheetName val="14 - LABORATORIO"/>
      <sheetName val="15 - MELHOR EM CASA"/>
      <sheetName val="16 - METODOS GRAFICOS"/>
      <sheetName val="17 - OUVIDORIA"/>
      <sheetName val="18 - PORTARIA"/>
      <sheetName val="19 - RADIOLOGIA"/>
      <sheetName val="20 - RECURSOS HUMANOS"/>
      <sheetName val="21 - SAME - P.A EMERGENCIA"/>
      <sheetName val="22 - SAME ESTAT_SAIDA UTI"/>
      <sheetName val="23 - SCIH"/>
      <sheetName val="24 - SERVIÇO SOCIAL"/>
      <sheetName val="25 - UAN"/>
    </sheetNames>
    <sheetDataSet>
      <sheetData sheetId="0" refreshError="1"/>
      <sheetData sheetId="1">
        <row r="7">
          <cell r="B7">
            <v>1161</v>
          </cell>
        </row>
        <row r="9">
          <cell r="B9">
            <v>374</v>
          </cell>
        </row>
        <row r="11">
          <cell r="B11">
            <v>308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1">
          <cell r="C11">
            <v>204</v>
          </cell>
        </row>
      </sheetData>
      <sheetData sheetId="16">
        <row r="20">
          <cell r="C20">
            <v>23</v>
          </cell>
        </row>
      </sheetData>
      <sheetData sheetId="17" refreshError="1"/>
      <sheetData sheetId="18" refreshError="1"/>
      <sheetData sheetId="19">
        <row r="54">
          <cell r="D54">
            <v>340</v>
          </cell>
          <cell r="E54">
            <v>1</v>
          </cell>
        </row>
        <row r="58">
          <cell r="D58">
            <v>40</v>
          </cell>
          <cell r="E58">
            <v>77</v>
          </cell>
        </row>
      </sheetData>
      <sheetData sheetId="20" refreshError="1"/>
      <sheetData sheetId="21">
        <row r="11">
          <cell r="B11">
            <v>13357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4:S57"/>
  <sheetViews>
    <sheetView showGridLines="0" tabSelected="1" zoomScaleNormal="100" zoomScaleSheetLayoutView="8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L20" sqref="L20"/>
    </sheetView>
  </sheetViews>
  <sheetFormatPr defaultRowHeight="15" x14ac:dyDescent="0.25"/>
  <cols>
    <col min="1" max="1" width="38.85546875" style="1" customWidth="1"/>
    <col min="2" max="3" width="8.7109375" style="1" customWidth="1"/>
    <col min="4" max="4" width="8.7109375" style="4" customWidth="1"/>
    <col min="5" max="18" width="8.7109375" style="1" customWidth="1"/>
    <col min="19" max="19" width="8.7109375" style="4" customWidth="1"/>
    <col min="20" max="20" width="9.7109375" customWidth="1"/>
  </cols>
  <sheetData>
    <row r="4" spans="1:19" ht="24.75" customHeight="1" x14ac:dyDescent="0.35">
      <c r="B4" s="38" t="s">
        <v>28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6" spans="1:19" ht="15" customHeight="1" thickBot="1" x14ac:dyDescent="0.3">
      <c r="A6" s="29"/>
      <c r="B6" s="29"/>
      <c r="C6" s="29"/>
      <c r="D6" s="29"/>
      <c r="E6" s="29"/>
      <c r="F6" s="29"/>
      <c r="G6" s="20"/>
      <c r="H6" s="20"/>
    </row>
    <row r="7" spans="1:19" ht="20.100000000000001" customHeight="1" thickBot="1" x14ac:dyDescent="0.3">
      <c r="A7" s="26"/>
    </row>
    <row r="8" spans="1:19" ht="20.100000000000001" customHeight="1" thickBot="1" x14ac:dyDescent="0.3">
      <c r="A8" s="27" t="s">
        <v>23</v>
      </c>
      <c r="B8" s="33" t="s">
        <v>0</v>
      </c>
      <c r="C8" s="34"/>
      <c r="D8" s="35"/>
      <c r="E8" s="33" t="s">
        <v>1</v>
      </c>
      <c r="F8" s="34"/>
      <c r="G8" s="35"/>
      <c r="H8" s="33" t="s">
        <v>2</v>
      </c>
      <c r="I8" s="34"/>
      <c r="J8" s="35"/>
      <c r="K8" s="33" t="s">
        <v>3</v>
      </c>
      <c r="L8" s="34"/>
      <c r="M8" s="35"/>
      <c r="N8" s="33" t="s">
        <v>4</v>
      </c>
      <c r="O8" s="34"/>
      <c r="P8" s="35"/>
      <c r="Q8" s="33" t="s">
        <v>5</v>
      </c>
      <c r="R8" s="34"/>
      <c r="S8" s="35"/>
    </row>
    <row r="9" spans="1:19" ht="15.75" thickBot="1" x14ac:dyDescent="0.3">
      <c r="A9" s="28"/>
      <c r="B9" s="2" t="s">
        <v>22</v>
      </c>
      <c r="C9" s="2" t="s">
        <v>7</v>
      </c>
      <c r="D9" s="5" t="s">
        <v>8</v>
      </c>
      <c r="E9" s="2" t="s">
        <v>22</v>
      </c>
      <c r="F9" s="2" t="s">
        <v>7</v>
      </c>
      <c r="G9" s="5" t="s">
        <v>8</v>
      </c>
      <c r="H9" s="2" t="s">
        <v>22</v>
      </c>
      <c r="I9" s="2" t="s">
        <v>7</v>
      </c>
      <c r="J9" s="5" t="s">
        <v>8</v>
      </c>
      <c r="K9" s="2" t="s">
        <v>22</v>
      </c>
      <c r="L9" s="2" t="s">
        <v>7</v>
      </c>
      <c r="M9" s="5" t="s">
        <v>8</v>
      </c>
      <c r="N9" s="2" t="s">
        <v>22</v>
      </c>
      <c r="O9" s="2" t="s">
        <v>7</v>
      </c>
      <c r="P9" s="5" t="s">
        <v>8</v>
      </c>
      <c r="Q9" s="2" t="s">
        <v>6</v>
      </c>
      <c r="R9" s="2" t="s">
        <v>7</v>
      </c>
      <c r="S9" s="5" t="s">
        <v>8</v>
      </c>
    </row>
    <row r="10" spans="1:19" ht="20.100000000000001" customHeight="1" thickBot="1" x14ac:dyDescent="0.3">
      <c r="A10" s="10" t="s">
        <v>10</v>
      </c>
      <c r="B10" s="9">
        <v>240</v>
      </c>
      <c r="C10" s="9">
        <f>'[1]Contr x Real (2)'!$C$11</f>
        <v>424</v>
      </c>
      <c r="D10" s="21">
        <f>C10/B10*100%</f>
        <v>1.7666666666666666</v>
      </c>
      <c r="E10" s="9">
        <v>240</v>
      </c>
      <c r="F10" s="9">
        <f>'[2]Contr x Real (2)'!$C$11</f>
        <v>458</v>
      </c>
      <c r="G10" s="21">
        <f>F10/E10*100%</f>
        <v>1.9083333333333334</v>
      </c>
      <c r="H10" s="9">
        <v>240</v>
      </c>
      <c r="I10" s="9">
        <f>'[3]Contr x Real (2)'!$C$11</f>
        <v>447</v>
      </c>
      <c r="J10" s="21">
        <f>I10/H10*100%</f>
        <v>1.8625</v>
      </c>
      <c r="K10" s="9">
        <v>240</v>
      </c>
      <c r="L10" s="9">
        <f>'[4]Contr x Real (2)'!$C$11</f>
        <v>546</v>
      </c>
      <c r="M10" s="21">
        <f>L10/K10*100%</f>
        <v>2.2749999999999999</v>
      </c>
      <c r="N10" s="9">
        <v>240</v>
      </c>
      <c r="O10" s="9">
        <v>548</v>
      </c>
      <c r="P10" s="21">
        <f>O10/N10*100%</f>
        <v>2.2833333333333332</v>
      </c>
      <c r="Q10" s="8">
        <f>B10+E10+H10+K10+N10</f>
        <v>1200</v>
      </c>
      <c r="R10" s="8">
        <f>C10+F10+I10+L10+O10</f>
        <v>2423</v>
      </c>
      <c r="S10" s="11">
        <f>R10/Q10*100%</f>
        <v>2.0191666666666666</v>
      </c>
    </row>
    <row r="11" spans="1:19" ht="20.100000000000001" customHeight="1" thickBot="1" x14ac:dyDescent="0.3">
      <c r="A11" s="10" t="s">
        <v>11</v>
      </c>
      <c r="B11" s="9">
        <v>255</v>
      </c>
      <c r="C11" s="9">
        <f>'[1]Contr x Real (2)'!$C$12</f>
        <v>389</v>
      </c>
      <c r="D11" s="21">
        <f t="shared" ref="D11:D15" si="0">C11/B11*100%</f>
        <v>1.5254901960784313</v>
      </c>
      <c r="E11" s="9">
        <v>255</v>
      </c>
      <c r="F11" s="9">
        <f>'[2]Contr x Real (2)'!$C$12</f>
        <v>383</v>
      </c>
      <c r="G11" s="21">
        <f t="shared" ref="G11:G15" si="1">F11/E11*100%</f>
        <v>1.5019607843137255</v>
      </c>
      <c r="H11" s="9">
        <v>255</v>
      </c>
      <c r="I11" s="9">
        <f>'[3]Contr x Real (2)'!$C$12</f>
        <v>422</v>
      </c>
      <c r="J11" s="21">
        <f t="shared" ref="J11:J15" si="2">I11/H11*100%</f>
        <v>1.6549019607843136</v>
      </c>
      <c r="K11" s="9">
        <v>255</v>
      </c>
      <c r="L11" s="9">
        <f>'[4]Contr x Real (2)'!$C$12</f>
        <v>438</v>
      </c>
      <c r="M11" s="21">
        <f t="shared" ref="M11:M15" si="3">L11/K11*100%</f>
        <v>1.7176470588235293</v>
      </c>
      <c r="N11" s="9">
        <v>255</v>
      </c>
      <c r="O11" s="9">
        <v>419</v>
      </c>
      <c r="P11" s="21">
        <f t="shared" ref="P11:P15" si="4">O11/N11*100%</f>
        <v>1.6431372549019607</v>
      </c>
      <c r="Q11" s="8">
        <f t="shared" ref="Q11:Q15" si="5">B11+E11+H11+K11+N11</f>
        <v>1275</v>
      </c>
      <c r="R11" s="8">
        <f t="shared" ref="R11:R15" si="6">C11+F11+I11+L11+O11</f>
        <v>2051</v>
      </c>
      <c r="S11" s="11">
        <f>R11/Q11*100%</f>
        <v>1.6086274509803922</v>
      </c>
    </row>
    <row r="12" spans="1:19" ht="20.100000000000001" customHeight="1" thickBot="1" x14ac:dyDescent="0.3">
      <c r="A12" s="10" t="s">
        <v>12</v>
      </c>
      <c r="B12" s="9">
        <v>215</v>
      </c>
      <c r="C12" s="9">
        <f>'[1]Contr x Real (2)'!$C$13</f>
        <v>178</v>
      </c>
      <c r="D12" s="21">
        <f t="shared" si="0"/>
        <v>0.82790697674418601</v>
      </c>
      <c r="E12" s="9">
        <v>215</v>
      </c>
      <c r="F12" s="9">
        <f>'[2]Contr x Real (2)'!$C$13</f>
        <v>170</v>
      </c>
      <c r="G12" s="21">
        <f t="shared" si="1"/>
        <v>0.79069767441860461</v>
      </c>
      <c r="H12" s="9">
        <v>215</v>
      </c>
      <c r="I12" s="9">
        <f>'[3]Contr x Real (2)'!$C$13</f>
        <v>192</v>
      </c>
      <c r="J12" s="21">
        <f t="shared" si="2"/>
        <v>0.89302325581395348</v>
      </c>
      <c r="K12" s="9">
        <v>215</v>
      </c>
      <c r="L12" s="9">
        <f>'[4]Contr x Real (2)'!$C$13</f>
        <v>202</v>
      </c>
      <c r="M12" s="21">
        <f t="shared" si="3"/>
        <v>0.93953488372093019</v>
      </c>
      <c r="N12" s="9">
        <v>215</v>
      </c>
      <c r="O12" s="9">
        <v>216</v>
      </c>
      <c r="P12" s="21">
        <f t="shared" si="4"/>
        <v>1.0046511627906978</v>
      </c>
      <c r="Q12" s="8">
        <f t="shared" si="5"/>
        <v>1075</v>
      </c>
      <c r="R12" s="8">
        <f t="shared" si="6"/>
        <v>958</v>
      </c>
      <c r="S12" s="11">
        <f>R12/Q12*100%</f>
        <v>0.89116279069767446</v>
      </c>
    </row>
    <row r="13" spans="1:19" ht="20.100000000000001" customHeight="1" thickBot="1" x14ac:dyDescent="0.3">
      <c r="A13" s="10" t="s">
        <v>13</v>
      </c>
      <c r="B13" s="9">
        <v>160</v>
      </c>
      <c r="C13" s="9">
        <f>'[1]Contr x Real (2)'!$C$14</f>
        <v>119</v>
      </c>
      <c r="D13" s="21">
        <f t="shared" si="0"/>
        <v>0.74375000000000002</v>
      </c>
      <c r="E13" s="9">
        <v>160</v>
      </c>
      <c r="F13" s="9">
        <f>'[2]Contr x Real (2)'!$C$14</f>
        <v>122</v>
      </c>
      <c r="G13" s="21">
        <f t="shared" si="1"/>
        <v>0.76249999999999996</v>
      </c>
      <c r="H13" s="9">
        <v>160</v>
      </c>
      <c r="I13" s="9">
        <f>'[3]Contr x Real (2)'!$C$14</f>
        <v>161</v>
      </c>
      <c r="J13" s="21">
        <f t="shared" si="2"/>
        <v>1.0062500000000001</v>
      </c>
      <c r="K13" s="9">
        <v>160</v>
      </c>
      <c r="L13" s="9">
        <f>'[4]Contr x Real (2)'!$C$14</f>
        <v>187</v>
      </c>
      <c r="M13" s="21">
        <f t="shared" si="3"/>
        <v>1.16875</v>
      </c>
      <c r="N13" s="9">
        <v>160</v>
      </c>
      <c r="O13" s="9">
        <v>190</v>
      </c>
      <c r="P13" s="21">
        <f t="shared" si="4"/>
        <v>1.1875</v>
      </c>
      <c r="Q13" s="8">
        <f t="shared" si="5"/>
        <v>800</v>
      </c>
      <c r="R13" s="8">
        <f t="shared" si="6"/>
        <v>779</v>
      </c>
      <c r="S13" s="11">
        <f t="shared" ref="S13:S15" si="7">R13/Q13*100%</f>
        <v>0.97375</v>
      </c>
    </row>
    <row r="14" spans="1:19" ht="20.100000000000001" customHeight="1" thickBot="1" x14ac:dyDescent="0.3">
      <c r="A14" s="10" t="s">
        <v>14</v>
      </c>
      <c r="B14" s="9">
        <v>15</v>
      </c>
      <c r="C14" s="9">
        <f>'[1]Contr x Real (2)'!$C$15</f>
        <v>7</v>
      </c>
      <c r="D14" s="21">
        <f t="shared" si="0"/>
        <v>0.46666666666666667</v>
      </c>
      <c r="E14" s="9">
        <v>15</v>
      </c>
      <c r="F14" s="9">
        <f>'[2]Contr x Real (2)'!$C$15</f>
        <v>6</v>
      </c>
      <c r="G14" s="21">
        <f t="shared" si="1"/>
        <v>0.4</v>
      </c>
      <c r="H14" s="9">
        <v>15</v>
      </c>
      <c r="I14" s="9">
        <f>'[3]Contr x Real (2)'!$C$15</f>
        <v>4</v>
      </c>
      <c r="J14" s="21">
        <f t="shared" si="2"/>
        <v>0.26666666666666666</v>
      </c>
      <c r="K14" s="9">
        <v>15</v>
      </c>
      <c r="L14" s="9">
        <f>'[4]Contr x Real (2)'!$C$15</f>
        <v>12</v>
      </c>
      <c r="M14" s="21">
        <f t="shared" si="3"/>
        <v>0.8</v>
      </c>
      <c r="N14" s="9">
        <v>15</v>
      </c>
      <c r="O14" s="9">
        <v>12</v>
      </c>
      <c r="P14" s="21">
        <f t="shared" si="4"/>
        <v>0.8</v>
      </c>
      <c r="Q14" s="8">
        <f t="shared" si="5"/>
        <v>75</v>
      </c>
      <c r="R14" s="8">
        <f t="shared" si="6"/>
        <v>41</v>
      </c>
      <c r="S14" s="11">
        <f t="shared" si="7"/>
        <v>0.54666666666666663</v>
      </c>
    </row>
    <row r="15" spans="1:19" s="3" customFormat="1" ht="20.100000000000001" customHeight="1" thickBot="1" x14ac:dyDescent="0.3">
      <c r="A15" s="12" t="s">
        <v>5</v>
      </c>
      <c r="B15" s="8">
        <f>SUM(B10:B14)</f>
        <v>885</v>
      </c>
      <c r="C15" s="8">
        <f t="shared" ref="C15:F15" si="8">SUM(C10:C14)</f>
        <v>1117</v>
      </c>
      <c r="D15" s="11">
        <f t="shared" si="0"/>
        <v>1.2621468926553672</v>
      </c>
      <c r="E15" s="8">
        <f>SUM(E10:E14)</f>
        <v>885</v>
      </c>
      <c r="F15" s="8">
        <f t="shared" si="8"/>
        <v>1139</v>
      </c>
      <c r="G15" s="11">
        <f t="shared" si="1"/>
        <v>1.2870056497175142</v>
      </c>
      <c r="H15" s="8">
        <f>SUM(H10:H14)</f>
        <v>885</v>
      </c>
      <c r="I15" s="8">
        <f t="shared" ref="I15:L15" si="9">SUM(I10:I14)</f>
        <v>1226</v>
      </c>
      <c r="J15" s="11">
        <f t="shared" si="2"/>
        <v>1.3853107344632769</v>
      </c>
      <c r="K15" s="8">
        <f>SUM(K10:K14)</f>
        <v>885</v>
      </c>
      <c r="L15" s="8">
        <f t="shared" si="9"/>
        <v>1385</v>
      </c>
      <c r="M15" s="11">
        <f t="shared" si="3"/>
        <v>1.5649717514124293</v>
      </c>
      <c r="N15" s="8">
        <f>SUM(N10:N14)</f>
        <v>885</v>
      </c>
      <c r="O15" s="8">
        <f t="shared" ref="O15" si="10">SUM(O10:O14)</f>
        <v>1385</v>
      </c>
      <c r="P15" s="11">
        <f t="shared" si="4"/>
        <v>1.5649717514124293</v>
      </c>
      <c r="Q15" s="8">
        <f t="shared" si="5"/>
        <v>4425</v>
      </c>
      <c r="R15" s="8">
        <f t="shared" si="6"/>
        <v>6252</v>
      </c>
      <c r="S15" s="11">
        <f t="shared" si="7"/>
        <v>1.4128813559322033</v>
      </c>
    </row>
    <row r="16" spans="1:19" ht="20.100000000000001" customHeight="1" thickBot="1" x14ac:dyDescent="0.3">
      <c r="A16" s="13"/>
      <c r="B16" s="14"/>
      <c r="C16" s="14"/>
      <c r="D16" s="22"/>
      <c r="E16" s="14"/>
      <c r="F16" s="14"/>
      <c r="G16" s="14"/>
      <c r="H16" s="14"/>
      <c r="I16" s="14"/>
      <c r="J16" s="14"/>
      <c r="K16" s="14"/>
      <c r="L16" s="13"/>
      <c r="M16" s="13"/>
      <c r="N16" s="13"/>
      <c r="O16" s="13"/>
      <c r="P16" s="13"/>
      <c r="Q16" s="14"/>
      <c r="R16" s="14"/>
      <c r="S16" s="15"/>
    </row>
    <row r="17" spans="1:19" ht="20.100000000000001" customHeight="1" thickBot="1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20.100000000000001" customHeight="1" thickBot="1" x14ac:dyDescent="0.3">
      <c r="A18" s="27" t="s">
        <v>24</v>
      </c>
      <c r="B18" s="33" t="s">
        <v>0</v>
      </c>
      <c r="C18" s="34"/>
      <c r="D18" s="35"/>
      <c r="E18" s="33" t="s">
        <v>1</v>
      </c>
      <c r="F18" s="34"/>
      <c r="G18" s="35"/>
      <c r="H18" s="33" t="s">
        <v>2</v>
      </c>
      <c r="I18" s="34"/>
      <c r="J18" s="35"/>
      <c r="K18" s="33" t="s">
        <v>3</v>
      </c>
      <c r="L18" s="34"/>
      <c r="M18" s="35"/>
      <c r="N18" s="33" t="s">
        <v>4</v>
      </c>
      <c r="O18" s="34"/>
      <c r="P18" s="35"/>
      <c r="Q18" s="30" t="s">
        <v>5</v>
      </c>
      <c r="R18" s="31"/>
      <c r="S18" s="32"/>
    </row>
    <row r="19" spans="1:19" s="25" customFormat="1" ht="15.75" thickBot="1" x14ac:dyDescent="0.3">
      <c r="A19" s="28"/>
      <c r="B19" s="2" t="s">
        <v>22</v>
      </c>
      <c r="C19" s="23" t="s">
        <v>7</v>
      </c>
      <c r="D19" s="5" t="s">
        <v>8</v>
      </c>
      <c r="E19" s="2" t="s">
        <v>22</v>
      </c>
      <c r="F19" s="2" t="s">
        <v>7</v>
      </c>
      <c r="G19" s="5" t="s">
        <v>8</v>
      </c>
      <c r="H19" s="2" t="s">
        <v>22</v>
      </c>
      <c r="I19" s="2" t="s">
        <v>7</v>
      </c>
      <c r="J19" s="5" t="s">
        <v>8</v>
      </c>
      <c r="K19" s="2" t="s">
        <v>22</v>
      </c>
      <c r="L19" s="2" t="s">
        <v>7</v>
      </c>
      <c r="M19" s="5" t="s">
        <v>8</v>
      </c>
      <c r="N19" s="2" t="s">
        <v>22</v>
      </c>
      <c r="O19" s="2" t="s">
        <v>7</v>
      </c>
      <c r="P19" s="5" t="s">
        <v>8</v>
      </c>
      <c r="Q19" s="23" t="s">
        <v>6</v>
      </c>
      <c r="R19" s="23" t="s">
        <v>7</v>
      </c>
      <c r="S19" s="24" t="s">
        <v>8</v>
      </c>
    </row>
    <row r="20" spans="1:19" ht="20.100000000000001" customHeight="1" thickBot="1" x14ac:dyDescent="0.3">
      <c r="A20" s="10" t="s">
        <v>15</v>
      </c>
      <c r="B20" s="9">
        <v>500</v>
      </c>
      <c r="C20" s="9">
        <f>'[5]1 - AMBULATORIO'!$B$9</f>
        <v>340</v>
      </c>
      <c r="D20" s="21">
        <f>C20/B20*100%</f>
        <v>0.68</v>
      </c>
      <c r="E20" s="9">
        <v>500</v>
      </c>
      <c r="F20" s="9">
        <f>'[6]1 - AMBULATORIO'!$B$9</f>
        <v>303</v>
      </c>
      <c r="G20" s="21">
        <f>F20/E20*100%</f>
        <v>0.60599999999999998</v>
      </c>
      <c r="H20" s="9">
        <v>500</v>
      </c>
      <c r="I20" s="9">
        <f>'[7]1 - AMBULATORIO'!$B$9</f>
        <v>341</v>
      </c>
      <c r="J20" s="21">
        <f>I20/H20*100%</f>
        <v>0.68200000000000005</v>
      </c>
      <c r="K20" s="9">
        <v>500</v>
      </c>
      <c r="L20" s="9">
        <f>'[8]1 - AMBULATORIO'!$B$9</f>
        <v>374</v>
      </c>
      <c r="M20" s="21">
        <f>L20/K20*100%</f>
        <v>0.748</v>
      </c>
      <c r="N20" s="9">
        <v>500</v>
      </c>
      <c r="O20" s="9">
        <v>341</v>
      </c>
      <c r="P20" s="21">
        <f>O20/N20*100%</f>
        <v>0.68200000000000005</v>
      </c>
      <c r="Q20" s="8">
        <f>B20+E20+H20+K20+N20</f>
        <v>2500</v>
      </c>
      <c r="R20" s="8">
        <f>SUM(C20+F20+I20+L20+O20)</f>
        <v>1699</v>
      </c>
      <c r="S20" s="11">
        <f>R20/Q20*100%</f>
        <v>0.67959999999999998</v>
      </c>
    </row>
    <row r="21" spans="1:19" ht="20.100000000000001" customHeight="1" thickBot="1" x14ac:dyDescent="0.3">
      <c r="A21" s="10" t="s">
        <v>9</v>
      </c>
      <c r="B21" s="9">
        <v>1400</v>
      </c>
      <c r="C21" s="9">
        <f>'[5]1 - AMBULATORIO'!$B$7+'[5]1 - AMBULATORIO'!$B$11</f>
        <v>1415</v>
      </c>
      <c r="D21" s="21">
        <f t="shared" ref="D21:D22" si="11">C21/B21*100%</f>
        <v>1.0107142857142857</v>
      </c>
      <c r="E21" s="9">
        <v>1400</v>
      </c>
      <c r="F21" s="9">
        <f>'[6]1 - AMBULATORIO'!$B$7+'[6]1 - AMBULATORIO'!$B$11</f>
        <v>1549</v>
      </c>
      <c r="G21" s="21">
        <f t="shared" ref="G21:G22" si="12">F21/E21*100%</f>
        <v>1.1064285714285715</v>
      </c>
      <c r="H21" s="9">
        <v>1400</v>
      </c>
      <c r="I21" s="9">
        <f>'[7]1 - AMBULATORIO'!$B$7+'[7]1 - AMBULATORIO'!$B$11</f>
        <v>1661</v>
      </c>
      <c r="J21" s="21">
        <f t="shared" ref="J21:J22" si="13">I21/H21*100%</f>
        <v>1.1864285714285714</v>
      </c>
      <c r="K21" s="9">
        <v>1400</v>
      </c>
      <c r="L21" s="9">
        <f>'[8]1 - AMBULATORIO'!$B$7+'[8]1 - AMBULATORIO'!$B$11</f>
        <v>1469</v>
      </c>
      <c r="M21" s="21">
        <f t="shared" ref="M21:M22" si="14">L21/K21*100%</f>
        <v>1.0492857142857144</v>
      </c>
      <c r="N21" s="9">
        <v>1400</v>
      </c>
      <c r="O21" s="9">
        <v>1838</v>
      </c>
      <c r="P21" s="21">
        <f t="shared" ref="P21:P22" si="15">O21/N21*100%</f>
        <v>1.3128571428571429</v>
      </c>
      <c r="Q21" s="8">
        <f t="shared" ref="Q21:Q22" si="16">B21+E21+H21+K21+N21</f>
        <v>7000</v>
      </c>
      <c r="R21" s="8">
        <f t="shared" ref="R21:R22" si="17">SUM(C21+F21+I21+L21+O21)</f>
        <v>7932</v>
      </c>
      <c r="S21" s="11">
        <f t="shared" ref="S21:S22" si="18">R21/Q21*100%</f>
        <v>1.1331428571428572</v>
      </c>
    </row>
    <row r="22" spans="1:19" s="6" customFormat="1" ht="20.100000000000001" customHeight="1" thickBot="1" x14ac:dyDescent="0.3">
      <c r="A22" s="12" t="s">
        <v>5</v>
      </c>
      <c r="B22" s="8">
        <f>SUM(B20:B21)</f>
        <v>1900</v>
      </c>
      <c r="C22" s="8">
        <f>SUM(C20:C21)</f>
        <v>1755</v>
      </c>
      <c r="D22" s="11">
        <f t="shared" si="11"/>
        <v>0.92368421052631577</v>
      </c>
      <c r="E22" s="8">
        <f>SUM(E20:E21)</f>
        <v>1900</v>
      </c>
      <c r="F22" s="8">
        <f>SUM(F20:F21)</f>
        <v>1852</v>
      </c>
      <c r="G22" s="11">
        <f t="shared" si="12"/>
        <v>0.97473684210526312</v>
      </c>
      <c r="H22" s="8">
        <f>SUM(H20:H21)</f>
        <v>1900</v>
      </c>
      <c r="I22" s="8">
        <f>SUM(I20:I21)</f>
        <v>2002</v>
      </c>
      <c r="J22" s="11">
        <f t="shared" si="13"/>
        <v>1.0536842105263158</v>
      </c>
      <c r="K22" s="8">
        <f>SUM(K20:K21)</f>
        <v>1900</v>
      </c>
      <c r="L22" s="8">
        <f>SUM(L20:L21)</f>
        <v>1843</v>
      </c>
      <c r="M22" s="11">
        <f t="shared" si="14"/>
        <v>0.97</v>
      </c>
      <c r="N22" s="8">
        <f>SUM(N20:N21)</f>
        <v>1900</v>
      </c>
      <c r="O22" s="8">
        <f>SUM(O20:O21)</f>
        <v>2179</v>
      </c>
      <c r="P22" s="11">
        <f t="shared" si="15"/>
        <v>1.1468421052631579</v>
      </c>
      <c r="Q22" s="8">
        <f t="shared" si="16"/>
        <v>9500</v>
      </c>
      <c r="R22" s="8">
        <f t="shared" si="17"/>
        <v>9631</v>
      </c>
      <c r="S22" s="11">
        <f t="shared" si="18"/>
        <v>1.0137894736842106</v>
      </c>
    </row>
    <row r="23" spans="1:19" ht="20.100000000000001" customHeight="1" x14ac:dyDescent="0.25">
      <c r="A23" s="16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8"/>
    </row>
    <row r="24" spans="1:19" ht="20.100000000000001" customHeight="1" thickBot="1" x14ac:dyDescent="0.3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</row>
    <row r="25" spans="1:19" ht="20.100000000000001" customHeight="1" thickBot="1" x14ac:dyDescent="0.3">
      <c r="A25" s="27" t="s">
        <v>32</v>
      </c>
      <c r="B25" s="33" t="s">
        <v>0</v>
      </c>
      <c r="C25" s="34"/>
      <c r="D25" s="35"/>
      <c r="E25" s="33" t="s">
        <v>1</v>
      </c>
      <c r="F25" s="34"/>
      <c r="G25" s="35"/>
      <c r="H25" s="33" t="s">
        <v>2</v>
      </c>
      <c r="I25" s="34"/>
      <c r="J25" s="35"/>
      <c r="K25" s="33" t="s">
        <v>3</v>
      </c>
      <c r="L25" s="34"/>
      <c r="M25" s="35"/>
      <c r="N25" s="33" t="s">
        <v>4</v>
      </c>
      <c r="O25" s="34"/>
      <c r="P25" s="35"/>
      <c r="Q25" s="30" t="s">
        <v>5</v>
      </c>
      <c r="R25" s="31"/>
      <c r="S25" s="32"/>
    </row>
    <row r="26" spans="1:19" ht="15.75" thickBot="1" x14ac:dyDescent="0.3">
      <c r="A26" s="28"/>
      <c r="B26" s="2" t="s">
        <v>22</v>
      </c>
      <c r="C26" s="23" t="s">
        <v>7</v>
      </c>
      <c r="D26" s="5" t="s">
        <v>8</v>
      </c>
      <c r="E26" s="2" t="s">
        <v>22</v>
      </c>
      <c r="F26" s="2" t="s">
        <v>7</v>
      </c>
      <c r="G26" s="5" t="s">
        <v>8</v>
      </c>
      <c r="H26" s="2" t="s">
        <v>22</v>
      </c>
      <c r="I26" s="2" t="s">
        <v>7</v>
      </c>
      <c r="J26" s="5" t="s">
        <v>8</v>
      </c>
      <c r="K26" s="2" t="s">
        <v>22</v>
      </c>
      <c r="L26" s="2" t="s">
        <v>7</v>
      </c>
      <c r="M26" s="5" t="s">
        <v>8</v>
      </c>
      <c r="N26" s="2" t="s">
        <v>22</v>
      </c>
      <c r="O26" s="2" t="s">
        <v>7</v>
      </c>
      <c r="P26" s="5" t="s">
        <v>8</v>
      </c>
      <c r="Q26" s="12" t="s">
        <v>6</v>
      </c>
      <c r="R26" s="12" t="s">
        <v>7</v>
      </c>
      <c r="S26" s="11" t="s">
        <v>8</v>
      </c>
    </row>
    <row r="27" spans="1:19" ht="20.100000000000001" customHeight="1" thickBot="1" x14ac:dyDescent="0.3">
      <c r="A27" s="10" t="s">
        <v>29</v>
      </c>
      <c r="B27" s="9">
        <v>16</v>
      </c>
      <c r="C27" s="9">
        <v>20</v>
      </c>
      <c r="D27" s="21">
        <f t="shared" ref="D27:D30" si="19">C27/B27*100%</f>
        <v>1.25</v>
      </c>
      <c r="E27" s="9">
        <v>16</v>
      </c>
      <c r="F27" s="9">
        <v>14</v>
      </c>
      <c r="G27" s="21">
        <f t="shared" ref="G27:G30" si="20">F27/E27*100%</f>
        <v>0.875</v>
      </c>
      <c r="H27" s="9">
        <v>16</v>
      </c>
      <c r="I27" s="9">
        <v>13</v>
      </c>
      <c r="J27" s="21">
        <f t="shared" ref="J27:J30" si="21">I27/H27*100%</f>
        <v>0.8125</v>
      </c>
      <c r="K27" s="9">
        <v>16</v>
      </c>
      <c r="L27" s="9">
        <v>15</v>
      </c>
      <c r="M27" s="21">
        <f t="shared" ref="M27:M30" si="22">L27/K27*100%</f>
        <v>0.9375</v>
      </c>
      <c r="N27" s="9">
        <v>16</v>
      </c>
      <c r="O27" s="9">
        <v>12</v>
      </c>
      <c r="P27" s="21">
        <f t="shared" ref="P27:P30" si="23">O27/N27*100%</f>
        <v>0.75</v>
      </c>
      <c r="Q27" s="8">
        <f>B27+E27+H27+K27+N27</f>
        <v>80</v>
      </c>
      <c r="R27" s="8">
        <f>C27+F27+I27+L27+O27</f>
        <v>74</v>
      </c>
      <c r="S27" s="11">
        <f t="shared" ref="S27:S30" si="24">R27/Q27*100%</f>
        <v>0.92500000000000004</v>
      </c>
    </row>
    <row r="28" spans="1:19" ht="20.100000000000001" customHeight="1" thickBot="1" x14ac:dyDescent="0.3">
      <c r="A28" s="10" t="s">
        <v>30</v>
      </c>
      <c r="B28" s="9">
        <v>60</v>
      </c>
      <c r="C28" s="9">
        <v>101</v>
      </c>
      <c r="D28" s="21">
        <f t="shared" si="19"/>
        <v>1.6833333333333333</v>
      </c>
      <c r="E28" s="9">
        <v>60</v>
      </c>
      <c r="F28" s="9">
        <v>91</v>
      </c>
      <c r="G28" s="21">
        <f t="shared" si="20"/>
        <v>1.5166666666666666</v>
      </c>
      <c r="H28" s="9">
        <v>60</v>
      </c>
      <c r="I28" s="9">
        <v>95</v>
      </c>
      <c r="J28" s="21">
        <f t="shared" si="21"/>
        <v>1.5833333333333333</v>
      </c>
      <c r="K28" s="9">
        <v>60</v>
      </c>
      <c r="L28" s="9">
        <v>68</v>
      </c>
      <c r="M28" s="21">
        <f t="shared" si="22"/>
        <v>1.1333333333333333</v>
      </c>
      <c r="N28" s="9">
        <v>60</v>
      </c>
      <c r="O28" s="9">
        <v>113</v>
      </c>
      <c r="P28" s="21">
        <f t="shared" si="23"/>
        <v>1.8833333333333333</v>
      </c>
      <c r="Q28" s="8">
        <f t="shared" ref="Q28:Q31" si="25">B28+E28+H28+K28+N28</f>
        <v>300</v>
      </c>
      <c r="R28" s="8">
        <f t="shared" ref="R28:R31" si="26">C28+F28+I28+L28+O28</f>
        <v>468</v>
      </c>
      <c r="S28" s="11">
        <f t="shared" si="24"/>
        <v>1.56</v>
      </c>
    </row>
    <row r="29" spans="1:19" ht="20.100000000000001" customHeight="1" thickBot="1" x14ac:dyDescent="0.3">
      <c r="A29" s="10" t="s">
        <v>31</v>
      </c>
      <c r="B29" s="9">
        <v>20</v>
      </c>
      <c r="C29" s="9">
        <v>34</v>
      </c>
      <c r="D29" s="21">
        <f t="shared" si="19"/>
        <v>1.7</v>
      </c>
      <c r="E29" s="9">
        <v>20</v>
      </c>
      <c r="F29" s="9">
        <v>42</v>
      </c>
      <c r="G29" s="21">
        <f t="shared" si="20"/>
        <v>2.1</v>
      </c>
      <c r="H29" s="9">
        <v>20</v>
      </c>
      <c r="I29" s="9">
        <v>30</v>
      </c>
      <c r="J29" s="21">
        <f t="shared" si="21"/>
        <v>1.5</v>
      </c>
      <c r="K29" s="9">
        <v>20</v>
      </c>
      <c r="L29" s="9">
        <v>33</v>
      </c>
      <c r="M29" s="21">
        <f t="shared" si="22"/>
        <v>1.65</v>
      </c>
      <c r="N29" s="9">
        <v>20</v>
      </c>
      <c r="O29" s="9">
        <v>21</v>
      </c>
      <c r="P29" s="21">
        <f t="shared" si="23"/>
        <v>1.05</v>
      </c>
      <c r="Q29" s="8">
        <f t="shared" si="25"/>
        <v>100</v>
      </c>
      <c r="R29" s="8">
        <f t="shared" si="26"/>
        <v>160</v>
      </c>
      <c r="S29" s="11">
        <f t="shared" si="24"/>
        <v>1.6</v>
      </c>
    </row>
    <row r="30" spans="1:19" ht="30.75" thickBot="1" x14ac:dyDescent="0.3">
      <c r="A30" s="10" t="s">
        <v>33</v>
      </c>
      <c r="B30" s="9">
        <v>104</v>
      </c>
      <c r="C30" s="9">
        <v>126</v>
      </c>
      <c r="D30" s="21">
        <f t="shared" si="19"/>
        <v>1.2115384615384615</v>
      </c>
      <c r="E30" s="9">
        <v>104</v>
      </c>
      <c r="F30" s="9">
        <v>135</v>
      </c>
      <c r="G30" s="21">
        <f t="shared" si="20"/>
        <v>1.2980769230769231</v>
      </c>
      <c r="H30" s="9">
        <v>104</v>
      </c>
      <c r="I30" s="9">
        <v>124</v>
      </c>
      <c r="J30" s="21">
        <f t="shared" si="21"/>
        <v>1.1923076923076923</v>
      </c>
      <c r="K30" s="9">
        <v>104</v>
      </c>
      <c r="L30" s="9">
        <v>148</v>
      </c>
      <c r="M30" s="21">
        <f t="shared" si="22"/>
        <v>1.4230769230769231</v>
      </c>
      <c r="N30" s="9">
        <v>104</v>
      </c>
      <c r="O30" s="9">
        <v>139</v>
      </c>
      <c r="P30" s="21">
        <f t="shared" si="23"/>
        <v>1.3365384615384615</v>
      </c>
      <c r="Q30" s="8">
        <f t="shared" si="25"/>
        <v>520</v>
      </c>
      <c r="R30" s="8">
        <f t="shared" si="26"/>
        <v>672</v>
      </c>
      <c r="S30" s="11">
        <f t="shared" si="24"/>
        <v>1.2923076923076924</v>
      </c>
    </row>
    <row r="31" spans="1:19" s="6" customFormat="1" ht="20.100000000000001" customHeight="1" thickBot="1" x14ac:dyDescent="0.3">
      <c r="A31" s="12" t="s">
        <v>5</v>
      </c>
      <c r="B31" s="8">
        <f>SUM(B27:B30)</f>
        <v>200</v>
      </c>
      <c r="C31" s="8">
        <f>SUM(C27:C30)</f>
        <v>281</v>
      </c>
      <c r="D31" s="11">
        <f>C31/B31*100%</f>
        <v>1.405</v>
      </c>
      <c r="E31" s="8">
        <f>SUM(E27:E30)</f>
        <v>200</v>
      </c>
      <c r="F31" s="8">
        <f>SUM(F27:F30)</f>
        <v>282</v>
      </c>
      <c r="G31" s="11">
        <f>F31/E31*100%</f>
        <v>1.41</v>
      </c>
      <c r="H31" s="8">
        <f>SUM(H27:H30)</f>
        <v>200</v>
      </c>
      <c r="I31" s="8">
        <f>SUM(I27:I30)</f>
        <v>262</v>
      </c>
      <c r="J31" s="11">
        <f>I31/H31*100%</f>
        <v>1.31</v>
      </c>
      <c r="K31" s="8">
        <f>SUM(K27:K30)</f>
        <v>200</v>
      </c>
      <c r="L31" s="8">
        <f>SUM(L27:L30)</f>
        <v>264</v>
      </c>
      <c r="M31" s="11">
        <f>L31/K31*100%</f>
        <v>1.32</v>
      </c>
      <c r="N31" s="8">
        <f>SUM(N27:N30)</f>
        <v>200</v>
      </c>
      <c r="O31" s="8">
        <f>SUM(O27:O30)</f>
        <v>285</v>
      </c>
      <c r="P31" s="11">
        <f>O31/N31*100%</f>
        <v>1.425</v>
      </c>
      <c r="Q31" s="8">
        <f t="shared" si="25"/>
        <v>1000</v>
      </c>
      <c r="R31" s="8">
        <f t="shared" si="26"/>
        <v>1374</v>
      </c>
      <c r="S31" s="11">
        <f t="shared" ref="S31" si="27">R31/Q31*100%</f>
        <v>1.3740000000000001</v>
      </c>
    </row>
    <row r="32" spans="1:19" ht="20.100000000000001" customHeight="1" x14ac:dyDescent="0.25">
      <c r="A32" s="16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8"/>
    </row>
    <row r="33" spans="1:19" ht="20.100000000000001" customHeight="1" thickBot="1" x14ac:dyDescent="0.3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</row>
    <row r="34" spans="1:19" ht="20.100000000000001" customHeight="1" thickBot="1" x14ac:dyDescent="0.3">
      <c r="A34" s="27" t="s">
        <v>27</v>
      </c>
      <c r="B34" s="33" t="s">
        <v>0</v>
      </c>
      <c r="C34" s="34"/>
      <c r="D34" s="35"/>
      <c r="E34" s="33" t="s">
        <v>1</v>
      </c>
      <c r="F34" s="34"/>
      <c r="G34" s="35"/>
      <c r="H34" s="33" t="s">
        <v>2</v>
      </c>
      <c r="I34" s="34"/>
      <c r="J34" s="35"/>
      <c r="K34" s="33" t="s">
        <v>3</v>
      </c>
      <c r="L34" s="34"/>
      <c r="M34" s="35"/>
      <c r="N34" s="33" t="s">
        <v>4</v>
      </c>
      <c r="O34" s="34"/>
      <c r="P34" s="35"/>
      <c r="Q34" s="30" t="s">
        <v>5</v>
      </c>
      <c r="R34" s="31"/>
      <c r="S34" s="32"/>
    </row>
    <row r="35" spans="1:19" ht="15.75" thickBot="1" x14ac:dyDescent="0.3">
      <c r="A35" s="28"/>
      <c r="B35" s="2" t="s">
        <v>22</v>
      </c>
      <c r="C35" s="23" t="s">
        <v>7</v>
      </c>
      <c r="D35" s="5" t="s">
        <v>8</v>
      </c>
      <c r="E35" s="2" t="s">
        <v>22</v>
      </c>
      <c r="F35" s="2" t="s">
        <v>7</v>
      </c>
      <c r="G35" s="5" t="s">
        <v>8</v>
      </c>
      <c r="H35" s="2" t="s">
        <v>22</v>
      </c>
      <c r="I35" s="2" t="s">
        <v>7</v>
      </c>
      <c r="J35" s="5" t="s">
        <v>8</v>
      </c>
      <c r="K35" s="2" t="s">
        <v>22</v>
      </c>
      <c r="L35" s="2" t="s">
        <v>7</v>
      </c>
      <c r="M35" s="5" t="s">
        <v>8</v>
      </c>
      <c r="N35" s="2" t="s">
        <v>22</v>
      </c>
      <c r="O35" s="2" t="s">
        <v>7</v>
      </c>
      <c r="P35" s="5" t="s">
        <v>8</v>
      </c>
      <c r="Q35" s="12" t="s">
        <v>6</v>
      </c>
      <c r="R35" s="12" t="s">
        <v>7</v>
      </c>
      <c r="S35" s="11" t="s">
        <v>8</v>
      </c>
    </row>
    <row r="36" spans="1:19" ht="20.100000000000001" customHeight="1" thickBot="1" x14ac:dyDescent="0.3">
      <c r="A36" s="10" t="s">
        <v>16</v>
      </c>
      <c r="B36" s="9">
        <v>15000</v>
      </c>
      <c r="C36" s="9">
        <f>'[5]21 - SAME - P.A EMERGENCIA'!$B$11</f>
        <v>11837</v>
      </c>
      <c r="D36" s="21">
        <f>C36/B36*100%</f>
        <v>0.78913333333333335</v>
      </c>
      <c r="E36" s="9">
        <v>15000</v>
      </c>
      <c r="F36" s="9">
        <f>'[6]21 - SAME - P.A EMERGENCIA'!$B$11</f>
        <v>11070</v>
      </c>
      <c r="G36" s="21">
        <f>F36/E36*100%</f>
        <v>0.73799999999999999</v>
      </c>
      <c r="H36" s="9">
        <v>15000</v>
      </c>
      <c r="I36" s="9">
        <f>'[7]21 - SAME - P.A EMERGENCIA'!$B$11</f>
        <v>13091</v>
      </c>
      <c r="J36" s="21">
        <f>I36/H36*100%</f>
        <v>0.87273333333333336</v>
      </c>
      <c r="K36" s="9">
        <v>15000</v>
      </c>
      <c r="L36" s="9">
        <f>'[8]21 - SAME - P.A EMERGENCIA'!$B$11</f>
        <v>13357</v>
      </c>
      <c r="M36" s="21">
        <f>L36/K36*100%</f>
        <v>0.89046666666666663</v>
      </c>
      <c r="N36" s="9">
        <v>15000</v>
      </c>
      <c r="O36" s="9">
        <v>14607</v>
      </c>
      <c r="P36" s="21">
        <f>O36/N36*100%</f>
        <v>0.9738</v>
      </c>
      <c r="Q36" s="8">
        <f>B36+E36+H36+K36+N36</f>
        <v>75000</v>
      </c>
      <c r="R36" s="8">
        <f>C36+F36+I36+L36+O36</f>
        <v>63962</v>
      </c>
      <c r="S36" s="11">
        <f t="shared" ref="S36" si="28">R36/Q36*100%</f>
        <v>0.85282666666666662</v>
      </c>
    </row>
    <row r="37" spans="1:19" s="6" customFormat="1" ht="20.100000000000001" customHeight="1" thickBot="1" x14ac:dyDescent="0.3">
      <c r="A37" s="12" t="s">
        <v>5</v>
      </c>
      <c r="B37" s="8">
        <f>B36</f>
        <v>15000</v>
      </c>
      <c r="C37" s="8">
        <f t="shared" ref="C37" si="29">SUM(C36)</f>
        <v>11837</v>
      </c>
      <c r="D37" s="11">
        <f>D36</f>
        <v>0.78913333333333335</v>
      </c>
      <c r="E37" s="8">
        <f>E36</f>
        <v>15000</v>
      </c>
      <c r="F37" s="8">
        <f t="shared" ref="F37" si="30">SUM(F36)</f>
        <v>11070</v>
      </c>
      <c r="G37" s="11">
        <f>G36</f>
        <v>0.73799999999999999</v>
      </c>
      <c r="H37" s="8">
        <f>H36</f>
        <v>15000</v>
      </c>
      <c r="I37" s="8">
        <f t="shared" ref="I37" si="31">SUM(I36)</f>
        <v>13091</v>
      </c>
      <c r="J37" s="11">
        <f>J36</f>
        <v>0.87273333333333336</v>
      </c>
      <c r="K37" s="8">
        <f>K36</f>
        <v>15000</v>
      </c>
      <c r="L37" s="8">
        <f t="shared" ref="L37" si="32">SUM(L36)</f>
        <v>13357</v>
      </c>
      <c r="M37" s="11">
        <f>M36</f>
        <v>0.89046666666666663</v>
      </c>
      <c r="N37" s="8">
        <f>N36</f>
        <v>15000</v>
      </c>
      <c r="O37" s="8">
        <f t="shared" ref="O37" si="33">SUM(O36)</f>
        <v>14607</v>
      </c>
      <c r="P37" s="11">
        <f>P36</f>
        <v>0.9738</v>
      </c>
      <c r="Q37" s="8">
        <f>B37+E37+H37+K37+N37</f>
        <v>75000</v>
      </c>
      <c r="R37" s="8">
        <f>C37+F37+I37+L37+O37</f>
        <v>63962</v>
      </c>
      <c r="S37" s="11">
        <f t="shared" ref="S37" si="34">R37/Q37*100%</f>
        <v>0.85282666666666662</v>
      </c>
    </row>
    <row r="38" spans="1:19" ht="20.100000000000001" customHeight="1" x14ac:dyDescent="0.25">
      <c r="A38" s="16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8"/>
    </row>
    <row r="39" spans="1:19" ht="20.100000000000001" customHeight="1" thickBot="1" x14ac:dyDescent="0.3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ht="20.100000000000001" customHeight="1" thickBot="1" x14ac:dyDescent="0.3">
      <c r="A40" s="27" t="s">
        <v>26</v>
      </c>
      <c r="B40" s="33" t="s">
        <v>0</v>
      </c>
      <c r="C40" s="34"/>
      <c r="D40" s="35"/>
      <c r="E40" s="33" t="s">
        <v>1</v>
      </c>
      <c r="F40" s="34"/>
      <c r="G40" s="35"/>
      <c r="H40" s="33" t="s">
        <v>2</v>
      </c>
      <c r="I40" s="34"/>
      <c r="J40" s="35"/>
      <c r="K40" s="33" t="s">
        <v>3</v>
      </c>
      <c r="L40" s="34"/>
      <c r="M40" s="35"/>
      <c r="N40" s="33" t="s">
        <v>4</v>
      </c>
      <c r="O40" s="34"/>
      <c r="P40" s="35"/>
      <c r="Q40" s="30" t="s">
        <v>5</v>
      </c>
      <c r="R40" s="31"/>
      <c r="S40" s="32"/>
    </row>
    <row r="41" spans="1:19" ht="15.75" thickBot="1" x14ac:dyDescent="0.3">
      <c r="A41" s="28"/>
      <c r="B41" s="2" t="s">
        <v>22</v>
      </c>
      <c r="C41" s="23" t="s">
        <v>7</v>
      </c>
      <c r="D41" s="5" t="s">
        <v>8</v>
      </c>
      <c r="E41" s="2" t="s">
        <v>22</v>
      </c>
      <c r="F41" s="2" t="s">
        <v>7</v>
      </c>
      <c r="G41" s="5" t="s">
        <v>8</v>
      </c>
      <c r="H41" s="2" t="s">
        <v>22</v>
      </c>
      <c r="I41" s="2" t="s">
        <v>7</v>
      </c>
      <c r="J41" s="5" t="s">
        <v>8</v>
      </c>
      <c r="K41" s="2" t="s">
        <v>22</v>
      </c>
      <c r="L41" s="2" t="s">
        <v>7</v>
      </c>
      <c r="M41" s="5" t="s">
        <v>8</v>
      </c>
      <c r="N41" s="2" t="s">
        <v>22</v>
      </c>
      <c r="O41" s="2" t="s">
        <v>7</v>
      </c>
      <c r="P41" s="5" t="s">
        <v>8</v>
      </c>
      <c r="Q41" s="12" t="s">
        <v>6</v>
      </c>
      <c r="R41" s="12" t="s">
        <v>7</v>
      </c>
      <c r="S41" s="11" t="s">
        <v>8</v>
      </c>
    </row>
    <row r="42" spans="1:19" ht="20.100000000000001" customHeight="1" thickBot="1" x14ac:dyDescent="0.3">
      <c r="A42" s="10" t="s">
        <v>17</v>
      </c>
      <c r="B42" s="9">
        <v>180</v>
      </c>
      <c r="C42" s="9">
        <f>'[5]15 - MELHOR EM CASA'!$C$11</f>
        <v>210</v>
      </c>
      <c r="D42" s="21">
        <f>C42/B42*100%</f>
        <v>1.1666666666666667</v>
      </c>
      <c r="E42" s="9">
        <v>180</v>
      </c>
      <c r="F42" s="9">
        <f>'[6]15 - MELHOR EM CASA'!$C$11</f>
        <v>189</v>
      </c>
      <c r="G42" s="21">
        <f>F42/E42*100%</f>
        <v>1.05</v>
      </c>
      <c r="H42" s="9">
        <v>180</v>
      </c>
      <c r="I42" s="9">
        <f>'[7]15 - MELHOR EM CASA'!$C$11</f>
        <v>207</v>
      </c>
      <c r="J42" s="21">
        <f>I42/H42*100%</f>
        <v>1.1499999999999999</v>
      </c>
      <c r="K42" s="9">
        <v>180</v>
      </c>
      <c r="L42" s="9">
        <f>'[8]15 - MELHOR EM CASA'!$C$11</f>
        <v>204</v>
      </c>
      <c r="M42" s="21">
        <f>L42/K42*100%</f>
        <v>1.1333333333333333</v>
      </c>
      <c r="N42" s="9">
        <v>180</v>
      </c>
      <c r="O42" s="9">
        <v>202</v>
      </c>
      <c r="P42" s="21">
        <f>O42/N42*100%</f>
        <v>1.1222222222222222</v>
      </c>
      <c r="Q42" s="8">
        <f>B42+E42+H42+K42+N42</f>
        <v>900</v>
      </c>
      <c r="R42" s="8">
        <f>C42+F42+I42+L42+O42</f>
        <v>1012</v>
      </c>
      <c r="S42" s="11">
        <f t="shared" ref="S42:S43" si="35">R42/Q42*100%</f>
        <v>1.1244444444444444</v>
      </c>
    </row>
    <row r="43" spans="1:19" s="6" customFormat="1" ht="20.100000000000001" customHeight="1" thickBot="1" x14ac:dyDescent="0.3">
      <c r="A43" s="12" t="s">
        <v>5</v>
      </c>
      <c r="B43" s="8">
        <v>180</v>
      </c>
      <c r="C43" s="8">
        <f t="shared" ref="C43" si="36">SUM(C42)</f>
        <v>210</v>
      </c>
      <c r="D43" s="11">
        <f>D42</f>
        <v>1.1666666666666667</v>
      </c>
      <c r="E43" s="8">
        <v>180</v>
      </c>
      <c r="F43" s="8">
        <f t="shared" ref="F43" si="37">SUM(F42)</f>
        <v>189</v>
      </c>
      <c r="G43" s="11">
        <f>G42</f>
        <v>1.05</v>
      </c>
      <c r="H43" s="8">
        <v>180</v>
      </c>
      <c r="I43" s="8">
        <f t="shared" ref="I43" si="38">SUM(I42)</f>
        <v>207</v>
      </c>
      <c r="J43" s="11">
        <f>J42</f>
        <v>1.1499999999999999</v>
      </c>
      <c r="K43" s="8">
        <v>180</v>
      </c>
      <c r="L43" s="8">
        <f t="shared" ref="L43" si="39">SUM(L42)</f>
        <v>204</v>
      </c>
      <c r="M43" s="11">
        <f>M42</f>
        <v>1.1333333333333333</v>
      </c>
      <c r="N43" s="8">
        <v>180</v>
      </c>
      <c r="O43" s="8">
        <f t="shared" ref="O43" si="40">SUM(O42)</f>
        <v>202</v>
      </c>
      <c r="P43" s="11">
        <f>P42</f>
        <v>1.1222222222222222</v>
      </c>
      <c r="Q43" s="8">
        <f>B43+E43+H43+K43+N43</f>
        <v>900</v>
      </c>
      <c r="R43" s="8">
        <f>C43+F43+I43+L43+O43</f>
        <v>1012</v>
      </c>
      <c r="S43" s="11">
        <f t="shared" si="35"/>
        <v>1.1244444444444444</v>
      </c>
    </row>
    <row r="44" spans="1:19" ht="20.100000000000001" customHeight="1" x14ac:dyDescent="0.25">
      <c r="A44" s="16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8"/>
    </row>
    <row r="45" spans="1:19" ht="20.100000000000001" customHeight="1" thickBot="1" x14ac:dyDescent="0.3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</row>
    <row r="46" spans="1:19" ht="20.100000000000001" customHeight="1" thickBot="1" x14ac:dyDescent="0.3">
      <c r="A46" s="27" t="s">
        <v>25</v>
      </c>
      <c r="B46" s="33" t="s">
        <v>0</v>
      </c>
      <c r="C46" s="34"/>
      <c r="D46" s="35"/>
      <c r="E46" s="33" t="s">
        <v>1</v>
      </c>
      <c r="F46" s="34"/>
      <c r="G46" s="35"/>
      <c r="H46" s="33" t="s">
        <v>2</v>
      </c>
      <c r="I46" s="34"/>
      <c r="J46" s="35"/>
      <c r="K46" s="33" t="s">
        <v>3</v>
      </c>
      <c r="L46" s="34"/>
      <c r="M46" s="35"/>
      <c r="N46" s="33" t="s">
        <v>4</v>
      </c>
      <c r="O46" s="34"/>
      <c r="P46" s="35"/>
      <c r="Q46" s="30" t="s">
        <v>5</v>
      </c>
      <c r="R46" s="31"/>
      <c r="S46" s="32"/>
    </row>
    <row r="47" spans="1:19" ht="15.75" thickBot="1" x14ac:dyDescent="0.3">
      <c r="A47" s="28"/>
      <c r="B47" s="2" t="s">
        <v>22</v>
      </c>
      <c r="C47" s="23" t="s">
        <v>7</v>
      </c>
      <c r="D47" s="5" t="s">
        <v>8</v>
      </c>
      <c r="E47" s="2" t="s">
        <v>22</v>
      </c>
      <c r="F47" s="2" t="s">
        <v>7</v>
      </c>
      <c r="G47" s="5" t="s">
        <v>8</v>
      </c>
      <c r="H47" s="2" t="s">
        <v>22</v>
      </c>
      <c r="I47" s="2" t="s">
        <v>7</v>
      </c>
      <c r="J47" s="5" t="s">
        <v>8</v>
      </c>
      <c r="K47" s="2" t="s">
        <v>22</v>
      </c>
      <c r="L47" s="2" t="s">
        <v>7</v>
      </c>
      <c r="M47" s="5" t="s">
        <v>8</v>
      </c>
      <c r="N47" s="2" t="s">
        <v>22</v>
      </c>
      <c r="O47" s="2" t="s">
        <v>7</v>
      </c>
      <c r="P47" s="5" t="s">
        <v>8</v>
      </c>
      <c r="Q47" s="12" t="s">
        <v>6</v>
      </c>
      <c r="R47" s="12" t="s">
        <v>7</v>
      </c>
      <c r="S47" s="11" t="s">
        <v>8</v>
      </c>
    </row>
    <row r="48" spans="1:19" ht="15.75" thickBot="1" x14ac:dyDescent="0.3">
      <c r="A48" s="10" t="s">
        <v>18</v>
      </c>
      <c r="B48" s="10">
        <v>460</v>
      </c>
      <c r="C48" s="10">
        <f>'[5]19 - RADIOLOGIA'!$D$54+'[5]19 - RADIOLOGIA'!$E$54</f>
        <v>437</v>
      </c>
      <c r="D48" s="21">
        <f t="shared" ref="D48:D50" si="41">C48/B48*100%</f>
        <v>0.95</v>
      </c>
      <c r="E48" s="10">
        <v>460</v>
      </c>
      <c r="F48" s="10">
        <f>'[6]19 - RADIOLOGIA'!$D$54+'[6]19 - RADIOLOGIA'!$E$54</f>
        <v>554</v>
      </c>
      <c r="G48" s="21">
        <f t="shared" ref="G48:G50" si="42">F48/E48*100%</f>
        <v>1.2043478260869565</v>
      </c>
      <c r="H48" s="10">
        <v>460</v>
      </c>
      <c r="I48" s="10">
        <f>'[7]19 - RADIOLOGIA'!$D$54+'[7]19 - RADIOLOGIA'!$E$54</f>
        <v>478</v>
      </c>
      <c r="J48" s="21">
        <f t="shared" ref="J48:J50" si="43">I48/H48*100%</f>
        <v>1.0391304347826087</v>
      </c>
      <c r="K48" s="10">
        <v>460</v>
      </c>
      <c r="L48" s="10">
        <f>'[8]19 - RADIOLOGIA'!$D$54+'[8]19 - RADIOLOGIA'!$E$54</f>
        <v>341</v>
      </c>
      <c r="M48" s="21">
        <f t="shared" ref="M48:M50" si="44">L48/K48*100%</f>
        <v>0.74130434782608701</v>
      </c>
      <c r="N48" s="10">
        <v>460</v>
      </c>
      <c r="O48" s="10">
        <v>797</v>
      </c>
      <c r="P48" s="21">
        <f t="shared" ref="P48:P50" si="45">O48/N48*100%</f>
        <v>1.732608695652174</v>
      </c>
      <c r="Q48" s="8">
        <f>B48+E48+H48+K48+N48</f>
        <v>2300</v>
      </c>
      <c r="R48" s="8">
        <f>C48+F48+I48+L48+O48</f>
        <v>2607</v>
      </c>
      <c r="S48" s="11">
        <f t="shared" ref="S48:S50" si="46">R48/Q48*100%</f>
        <v>1.1334782608695653</v>
      </c>
    </row>
    <row r="49" spans="1:19" ht="20.100000000000001" customHeight="1" thickBot="1" x14ac:dyDescent="0.3">
      <c r="A49" s="10" t="s">
        <v>19</v>
      </c>
      <c r="B49" s="10">
        <v>100</v>
      </c>
      <c r="C49" s="9">
        <f>'[5]19 - RADIOLOGIA'!$D$58+'[5]19 - RADIOLOGIA'!$E$58</f>
        <v>153</v>
      </c>
      <c r="D49" s="21">
        <f t="shared" si="41"/>
        <v>1.53</v>
      </c>
      <c r="E49" s="10">
        <v>100</v>
      </c>
      <c r="F49" s="9">
        <f>'[6]19 - RADIOLOGIA'!$D$58+'[6]19 - RADIOLOGIA'!$E$58</f>
        <v>141</v>
      </c>
      <c r="G49" s="21">
        <f t="shared" si="42"/>
        <v>1.41</v>
      </c>
      <c r="H49" s="10">
        <v>100</v>
      </c>
      <c r="I49" s="9">
        <f>'[7]19 - RADIOLOGIA'!$D$58+'[7]19 - RADIOLOGIA'!$E$58</f>
        <v>137</v>
      </c>
      <c r="J49" s="21">
        <f t="shared" si="43"/>
        <v>1.37</v>
      </c>
      <c r="K49" s="10">
        <v>100</v>
      </c>
      <c r="L49" s="9">
        <f>'[8]19 - RADIOLOGIA'!$D$58+'[8]19 - RADIOLOGIA'!$E$58</f>
        <v>117</v>
      </c>
      <c r="M49" s="21">
        <f t="shared" si="44"/>
        <v>1.17</v>
      </c>
      <c r="N49" s="10">
        <v>100</v>
      </c>
      <c r="O49" s="10">
        <v>135</v>
      </c>
      <c r="P49" s="21">
        <f t="shared" si="45"/>
        <v>1.35</v>
      </c>
      <c r="Q49" s="8">
        <f t="shared" ref="Q49:Q51" si="47">B49+E49+H49+K49+N49</f>
        <v>500</v>
      </c>
      <c r="R49" s="8">
        <f t="shared" ref="R49:R51" si="48">C49+F49+I49+L49+O49</f>
        <v>683</v>
      </c>
      <c r="S49" s="11">
        <f t="shared" si="46"/>
        <v>1.3660000000000001</v>
      </c>
    </row>
    <row r="50" spans="1:19" ht="20.100000000000001" customHeight="1" thickBot="1" x14ac:dyDescent="0.3">
      <c r="A50" s="10" t="s">
        <v>20</v>
      </c>
      <c r="B50" s="10">
        <v>20</v>
      </c>
      <c r="C50" s="10">
        <f>'[5]16 - METODOS GRAFICOS'!$C$20</f>
        <v>26</v>
      </c>
      <c r="D50" s="21">
        <f t="shared" si="41"/>
        <v>1.3</v>
      </c>
      <c r="E50" s="10">
        <v>20</v>
      </c>
      <c r="F50" s="10">
        <f>'[6]16 - METODOS GRAFICOS'!$C$20</f>
        <v>24</v>
      </c>
      <c r="G50" s="21">
        <f t="shared" si="42"/>
        <v>1.2</v>
      </c>
      <c r="H50" s="10">
        <v>20</v>
      </c>
      <c r="I50" s="10">
        <f>'[7]16 - METODOS GRAFICOS'!$C$20</f>
        <v>25</v>
      </c>
      <c r="J50" s="21">
        <f t="shared" si="43"/>
        <v>1.25</v>
      </c>
      <c r="K50" s="10">
        <v>20</v>
      </c>
      <c r="L50" s="10">
        <f>'[8]16 - METODOS GRAFICOS'!$C$20</f>
        <v>23</v>
      </c>
      <c r="M50" s="21">
        <f t="shared" si="44"/>
        <v>1.1499999999999999</v>
      </c>
      <c r="N50" s="10">
        <v>20</v>
      </c>
      <c r="O50" s="10">
        <v>18</v>
      </c>
      <c r="P50" s="21">
        <f t="shared" si="45"/>
        <v>0.9</v>
      </c>
      <c r="Q50" s="8">
        <f t="shared" si="47"/>
        <v>100</v>
      </c>
      <c r="R50" s="8">
        <f t="shared" si="48"/>
        <v>116</v>
      </c>
      <c r="S50" s="11">
        <f t="shared" si="46"/>
        <v>1.1599999999999999</v>
      </c>
    </row>
    <row r="51" spans="1:19" s="6" customFormat="1" ht="20.100000000000001" customHeight="1" thickBot="1" x14ac:dyDescent="0.3">
      <c r="A51" s="12" t="s">
        <v>5</v>
      </c>
      <c r="B51" s="8">
        <f>SUM(B48:B50)</f>
        <v>580</v>
      </c>
      <c r="C51" s="8">
        <f t="shared" ref="C51:O51" si="49">SUM(C48:C50)</f>
        <v>616</v>
      </c>
      <c r="D51" s="11">
        <f>C51/B51*100%</f>
        <v>1.0620689655172413</v>
      </c>
      <c r="E51" s="8">
        <f>SUM(E48:E50)</f>
        <v>580</v>
      </c>
      <c r="F51" s="8">
        <f t="shared" si="49"/>
        <v>719</v>
      </c>
      <c r="G51" s="11">
        <f>F51/E51*100%</f>
        <v>1.2396551724137932</v>
      </c>
      <c r="H51" s="8">
        <f>SUM(H48:H50)</f>
        <v>580</v>
      </c>
      <c r="I51" s="8">
        <f t="shared" si="49"/>
        <v>640</v>
      </c>
      <c r="J51" s="11">
        <f>I51/H51*100%</f>
        <v>1.103448275862069</v>
      </c>
      <c r="K51" s="8">
        <f>SUM(K48:K50)</f>
        <v>580</v>
      </c>
      <c r="L51" s="8">
        <f t="shared" si="49"/>
        <v>481</v>
      </c>
      <c r="M51" s="11">
        <f>L51/K51*100%</f>
        <v>0.82931034482758625</v>
      </c>
      <c r="N51" s="8">
        <f>SUM(N48:N50)</f>
        <v>580</v>
      </c>
      <c r="O51" s="8">
        <f t="shared" si="49"/>
        <v>950</v>
      </c>
      <c r="P51" s="11">
        <f>O51/N51*100%</f>
        <v>1.6379310344827587</v>
      </c>
      <c r="Q51" s="8">
        <f t="shared" si="47"/>
        <v>2900</v>
      </c>
      <c r="R51" s="8">
        <f t="shared" si="48"/>
        <v>3406</v>
      </c>
      <c r="S51" s="11">
        <f t="shared" ref="S51" si="50">R51/Q51*100%</f>
        <v>1.1744827586206896</v>
      </c>
    </row>
    <row r="52" spans="1:19" ht="30" customHeight="1" x14ac:dyDescent="0.25">
      <c r="A52" s="37" t="s">
        <v>21</v>
      </c>
      <c r="B52" s="37"/>
      <c r="C52" s="37"/>
      <c r="D52" s="37"/>
      <c r="E52" s="37"/>
      <c r="F52" s="37"/>
      <c r="G52" s="37"/>
      <c r="H52" s="37"/>
      <c r="I52" s="37"/>
      <c r="J52" s="19"/>
      <c r="K52" s="19"/>
    </row>
    <row r="53" spans="1:19" x14ac:dyDescent="0.25">
      <c r="A53" s="7"/>
    </row>
    <row r="57" spans="1:19" x14ac:dyDescent="0.25">
      <c r="A57" s="6"/>
    </row>
  </sheetData>
  <mergeCells count="49">
    <mergeCell ref="A52:I52"/>
    <mergeCell ref="A45:S45"/>
    <mergeCell ref="B34:D34"/>
    <mergeCell ref="E34:G34"/>
    <mergeCell ref="H34:J34"/>
    <mergeCell ref="K34:M34"/>
    <mergeCell ref="N34:P34"/>
    <mergeCell ref="B40:D40"/>
    <mergeCell ref="E40:G40"/>
    <mergeCell ref="H40:J40"/>
    <mergeCell ref="K40:M40"/>
    <mergeCell ref="N40:P40"/>
    <mergeCell ref="B46:D46"/>
    <mergeCell ref="E46:G46"/>
    <mergeCell ref="H46:J46"/>
    <mergeCell ref="K46:M46"/>
    <mergeCell ref="Q46:S46"/>
    <mergeCell ref="A46:A47"/>
    <mergeCell ref="A40:A41"/>
    <mergeCell ref="Q25:S25"/>
    <mergeCell ref="A34:A35"/>
    <mergeCell ref="A25:A26"/>
    <mergeCell ref="B25:D25"/>
    <mergeCell ref="E25:G25"/>
    <mergeCell ref="H25:J25"/>
    <mergeCell ref="K25:M25"/>
    <mergeCell ref="N25:P25"/>
    <mergeCell ref="N46:P46"/>
    <mergeCell ref="B4:P4"/>
    <mergeCell ref="Q40:S40"/>
    <mergeCell ref="B18:D18"/>
    <mergeCell ref="E18:G18"/>
    <mergeCell ref="H18:J18"/>
    <mergeCell ref="K18:M18"/>
    <mergeCell ref="N18:P18"/>
    <mergeCell ref="A24:S24"/>
    <mergeCell ref="A33:S33"/>
    <mergeCell ref="A39:S39"/>
    <mergeCell ref="A18:A19"/>
    <mergeCell ref="A6:F6"/>
    <mergeCell ref="A8:A9"/>
    <mergeCell ref="Q34:S34"/>
    <mergeCell ref="Q8:S8"/>
    <mergeCell ref="Q18:S18"/>
    <mergeCell ref="B8:D8"/>
    <mergeCell ref="E8:G8"/>
    <mergeCell ref="H8:J8"/>
    <mergeCell ref="K8:M8"/>
    <mergeCell ref="N8:P8"/>
  </mergeCells>
  <phoneticPr fontId="19" type="noConversion"/>
  <printOptions horizontalCentered="1" verticalCentered="1"/>
  <pageMargins left="0" right="0" top="0" bottom="0" header="0" footer="0"/>
  <pageSetup paperSize="9" scale="10" orientation="landscape" verticalDpi="597" r:id="rId1"/>
  <ignoredErrors>
    <ignoredError sqref="D15 G15 J15 M15 L15 N15:P15 D22:P22 C37:P37 D51:P51 S37 S51:T51 D31 F31:G31 I31:J31 L31:M31 O31:P31" formula="1"/>
    <ignoredError sqref="N31 K31 H31 E31" formula="1" formulaRange="1"/>
    <ignoredError sqref="B31" formulaRange="1"/>
    <ignoredError sqref="S21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Humberto Lima</cp:lastModifiedBy>
  <cp:lastPrinted>2023-06-13T12:58:00Z</cp:lastPrinted>
  <dcterms:created xsi:type="dcterms:W3CDTF">2020-12-14T19:05:34Z</dcterms:created>
  <dcterms:modified xsi:type="dcterms:W3CDTF">2025-06-06T09:46:13Z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