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TIVA\BACKUP CECILIA\INDICADORES\Site\2025\Março 2025\"/>
    </mc:Choice>
  </mc:AlternateContent>
  <xr:revisionPtr revIDLastSave="0" documentId="13_ncr:1_{50B486AE-0D70-4638-80A7-09FDDB0D6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9" i="2" l="1"/>
  <c r="L50" i="2"/>
  <c r="L51" i="2"/>
  <c r="L48" i="2"/>
  <c r="L43" i="2"/>
  <c r="L42" i="2"/>
  <c r="L37" i="2"/>
  <c r="L36" i="2"/>
  <c r="L28" i="2"/>
  <c r="L29" i="2"/>
  <c r="L30" i="2"/>
  <c r="L31" i="2"/>
  <c r="L27" i="2"/>
  <c r="L21" i="2"/>
  <c r="L22" i="2"/>
  <c r="L20" i="2"/>
  <c r="L11" i="2"/>
  <c r="L12" i="2"/>
  <c r="L13" i="2"/>
  <c r="L14" i="2"/>
  <c r="L15" i="2"/>
  <c r="L10" i="2"/>
  <c r="K10" i="2"/>
  <c r="K11" i="2"/>
  <c r="K12" i="2"/>
  <c r="K13" i="2"/>
  <c r="K14" i="2"/>
  <c r="K49" i="2" l="1"/>
  <c r="K50" i="2"/>
  <c r="K48" i="2"/>
  <c r="K43" i="2"/>
  <c r="K42" i="2"/>
  <c r="K36" i="2"/>
  <c r="K28" i="2"/>
  <c r="K29" i="2"/>
  <c r="K30" i="2"/>
  <c r="K27" i="2"/>
  <c r="K21" i="2"/>
  <c r="K20" i="2"/>
  <c r="I50" i="2"/>
  <c r="I49" i="2"/>
  <c r="I48" i="2"/>
  <c r="I42" i="2"/>
  <c r="I36" i="2"/>
  <c r="I21" i="2"/>
  <c r="I20" i="2"/>
  <c r="I14" i="2"/>
  <c r="I13" i="2"/>
  <c r="I12" i="2"/>
  <c r="I11" i="2"/>
  <c r="I10" i="2"/>
  <c r="F50" i="2" l="1"/>
  <c r="F49" i="2"/>
  <c r="F48" i="2"/>
  <c r="F42" i="2"/>
  <c r="F36" i="2"/>
  <c r="F21" i="2"/>
  <c r="F20" i="2"/>
  <c r="C50" i="2"/>
  <c r="C49" i="2"/>
  <c r="C48" i="2"/>
  <c r="C42" i="2"/>
  <c r="C36" i="2"/>
  <c r="C21" i="2"/>
  <c r="C20" i="2"/>
  <c r="F14" i="2"/>
  <c r="F13" i="2"/>
  <c r="F12" i="2"/>
  <c r="F11" i="2"/>
  <c r="F10" i="2"/>
  <c r="C14" i="2" l="1"/>
  <c r="C13" i="2"/>
  <c r="C12" i="2"/>
  <c r="C11" i="2"/>
  <c r="C10" i="2"/>
  <c r="C31" i="2" l="1"/>
  <c r="I31" i="2"/>
  <c r="F31" i="2"/>
  <c r="H31" i="2"/>
  <c r="E31" i="2"/>
  <c r="B31" i="2"/>
  <c r="K31" i="2" s="1"/>
  <c r="J30" i="2"/>
  <c r="J29" i="2"/>
  <c r="J28" i="2"/>
  <c r="J27" i="2"/>
  <c r="G30" i="2"/>
  <c r="G29" i="2"/>
  <c r="G28" i="2"/>
  <c r="G27" i="2"/>
  <c r="D27" i="2"/>
  <c r="D28" i="2"/>
  <c r="D29" i="2"/>
  <c r="D30" i="2"/>
  <c r="J31" i="2" l="1"/>
  <c r="D31" i="2"/>
  <c r="G31" i="2"/>
  <c r="M27" i="2"/>
  <c r="M30" i="2"/>
  <c r="M29" i="2"/>
  <c r="M28" i="2"/>
  <c r="C22" i="2" l="1"/>
  <c r="J50" i="2" l="1"/>
  <c r="J49" i="2"/>
  <c r="J48" i="2"/>
  <c r="G50" i="2"/>
  <c r="G49" i="2"/>
  <c r="G48" i="2"/>
  <c r="I51" i="2"/>
  <c r="H51" i="2"/>
  <c r="F51" i="2"/>
  <c r="E51" i="2"/>
  <c r="D50" i="2"/>
  <c r="D49" i="2"/>
  <c r="D48" i="2"/>
  <c r="I43" i="2"/>
  <c r="F43" i="2"/>
  <c r="J42" i="2"/>
  <c r="J43" i="2" s="1"/>
  <c r="G42" i="2"/>
  <c r="G43" i="2" s="1"/>
  <c r="D42" i="2"/>
  <c r="D43" i="2" s="1"/>
  <c r="B51" i="2"/>
  <c r="J36" i="2"/>
  <c r="J37" i="2" s="1"/>
  <c r="G36" i="2"/>
  <c r="G37" i="2" s="1"/>
  <c r="D36" i="2"/>
  <c r="D37" i="2" s="1"/>
  <c r="I37" i="2"/>
  <c r="H37" i="2"/>
  <c r="F37" i="2"/>
  <c r="E37" i="2"/>
  <c r="C37" i="2"/>
  <c r="B37" i="2"/>
  <c r="K37" i="2" s="1"/>
  <c r="J21" i="2"/>
  <c r="J20" i="2"/>
  <c r="G21" i="2"/>
  <c r="G20" i="2"/>
  <c r="H22" i="2"/>
  <c r="E22" i="2"/>
  <c r="D21" i="2"/>
  <c r="D20" i="2"/>
  <c r="B22" i="2"/>
  <c r="K22" i="2" s="1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I15" i="2"/>
  <c r="K51" i="2" l="1"/>
  <c r="K15" i="2"/>
  <c r="J51" i="2"/>
  <c r="G51" i="2"/>
  <c r="J15" i="2"/>
  <c r="I22" i="2"/>
  <c r="J22" i="2" s="1"/>
  <c r="M37" i="2" l="1"/>
  <c r="C51" i="2"/>
  <c r="C43" i="2"/>
  <c r="F22" i="2"/>
  <c r="F15" i="2"/>
  <c r="G15" i="2" s="1"/>
  <c r="D51" i="2" l="1"/>
  <c r="G22" i="2"/>
  <c r="D22" i="2"/>
  <c r="M51" i="2"/>
  <c r="M48" i="2"/>
  <c r="M50" i="2"/>
  <c r="M49" i="2"/>
  <c r="M42" i="2"/>
  <c r="M36" i="2"/>
  <c r="M20" i="2"/>
  <c r="M21" i="2"/>
  <c r="M43" i="2" l="1"/>
  <c r="M22" i="2" l="1"/>
  <c r="C15" i="2"/>
  <c r="D15" i="2" l="1"/>
  <c r="M10" i="2"/>
  <c r="M13" i="2" l="1"/>
  <c r="M14" i="2"/>
  <c r="M12" i="2"/>
  <c r="M11" i="2"/>
  <c r="M15" i="2" l="1"/>
  <c r="M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K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C48" authorId="0" shapeId="0" xr:uid="{AC037847-047E-4EE5-8767-873A90F23C6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8" authorId="0" shapeId="0" xr:uid="{07171B78-7DCE-4734-8910-2B728ACD87F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I48" authorId="0" shapeId="0" xr:uid="{D0503229-4686-428A-8862-C53ACD28A44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14 colaboradores
</t>
        </r>
      </text>
    </comment>
    <comment ref="F49" authorId="0" shapeId="0" xr:uid="{16CCC012-E919-416D-AFAC-6DBF14B4695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</t>
        </r>
      </text>
    </comment>
    <comment ref="I49" authorId="0" shapeId="0" xr:uid="{72034686-6EC0-48CA-AC8B-52F78FEC7B98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</t>
        </r>
      </text>
    </comment>
  </commentList>
</comments>
</file>

<file path=xl/sharedStrings.xml><?xml version="1.0" encoding="utf-8"?>
<sst xmlns="http://schemas.openxmlformats.org/spreadsheetml/2006/main" count="126" uniqueCount="32">
  <si>
    <t>Janeiro</t>
  </si>
  <si>
    <t>Fevereiro</t>
  </si>
  <si>
    <t>Março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</si>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</sst>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10</xdr:col>
      <xdr:colOff>212910</xdr:colOff>
      <xdr:row>1</xdr:row>
      <xdr:rowOff>33618</xdr:rowOff>
    </xdr:from>
    <xdr:to>
      <xdr:col>12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1%20-%20Contrato%20de%20Gestao%20HMVJS%20Janeiro%20-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2%20-%20Contrato%20de%20Gestao%20HMVJS%20Fevereiro%20-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3%20-%20Contrato%20de%20Gestao%20HMVJS%20Mar&#231;o%20-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1%20-%20Dados%20Estatisticos%20-%20Janeiro%202025.xlsx" TargetMode="External"/><Relationship Id="rId1" Type="http://schemas.openxmlformats.org/officeDocument/2006/relationships/externalLinkPath" Target="/GERENTES/SAME%20ESTATISTICA/2025/7%20-%20DADOS%20ESTATISTICOS/1%20-%20Dados%20Estatisticos%20-%20Janeiro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2%20-%20Dados%20Estatisticos%20-%20Fevereiro%202025.xlsx" TargetMode="External"/><Relationship Id="rId1" Type="http://schemas.openxmlformats.org/officeDocument/2006/relationships/externalLinkPath" Target="/GERENTES/SAME%20ESTATISTICA/2025/7%20-%20DADOS%20ESTATISTICOS/2%20-%20Dados%20Estatisticos%20-%20Fevereir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3%20-%20Dados%20Estatisticos%20-%20Mar&#231;o%202025.xlsx" TargetMode="External"/><Relationship Id="rId1" Type="http://schemas.openxmlformats.org/officeDocument/2006/relationships/externalLinkPath" Target="/GERENTES/SAME%20ESTATISTICA/2025/7%20-%20DADOS%20ESTATISTICOS/3%20-%20Dados%20Estatisticos%20-%20Mar&#231;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424</v>
          </cell>
        </row>
        <row r="12">
          <cell r="C12">
            <v>389</v>
          </cell>
        </row>
        <row r="13">
          <cell r="C13">
            <v>178</v>
          </cell>
        </row>
        <row r="14">
          <cell r="C14">
            <v>119</v>
          </cell>
        </row>
        <row r="15">
          <cell r="C15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458</v>
          </cell>
        </row>
        <row r="12">
          <cell r="C12">
            <v>383</v>
          </cell>
        </row>
        <row r="13">
          <cell r="C13">
            <v>170</v>
          </cell>
        </row>
        <row r="14">
          <cell r="C14">
            <v>122</v>
          </cell>
        </row>
        <row r="15">
          <cell r="C15">
            <v>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447</v>
          </cell>
        </row>
        <row r="12">
          <cell r="C12">
            <v>422</v>
          </cell>
        </row>
        <row r="13">
          <cell r="C13">
            <v>192</v>
          </cell>
        </row>
        <row r="14">
          <cell r="C14">
            <v>161</v>
          </cell>
        </row>
        <row r="15">
          <cell r="C1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1083</v>
          </cell>
        </row>
        <row r="9">
          <cell r="B9">
            <v>340</v>
          </cell>
        </row>
        <row r="11">
          <cell r="B11">
            <v>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210</v>
          </cell>
        </row>
      </sheetData>
      <sheetData sheetId="16">
        <row r="20">
          <cell r="C20">
            <v>26</v>
          </cell>
        </row>
      </sheetData>
      <sheetData sheetId="17"/>
      <sheetData sheetId="18"/>
      <sheetData sheetId="19">
        <row r="54">
          <cell r="D54">
            <v>435</v>
          </cell>
          <cell r="E54">
            <v>2</v>
          </cell>
        </row>
        <row r="58">
          <cell r="D58">
            <v>45</v>
          </cell>
          <cell r="E58">
            <v>108</v>
          </cell>
        </row>
      </sheetData>
      <sheetData sheetId="20"/>
      <sheetData sheetId="21">
        <row r="11">
          <cell r="B11">
            <v>11837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1223</v>
          </cell>
        </row>
        <row r="9">
          <cell r="B9">
            <v>303</v>
          </cell>
        </row>
        <row r="11">
          <cell r="B11">
            <v>326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189</v>
          </cell>
        </row>
      </sheetData>
      <sheetData sheetId="16">
        <row r="20">
          <cell r="C20">
            <v>24</v>
          </cell>
        </row>
      </sheetData>
      <sheetData sheetId="17"/>
      <sheetData sheetId="18"/>
      <sheetData sheetId="19">
        <row r="54">
          <cell r="D54">
            <v>552</v>
          </cell>
          <cell r="E54">
            <v>2</v>
          </cell>
        </row>
        <row r="58">
          <cell r="D58">
            <v>35</v>
          </cell>
          <cell r="E58">
            <v>106</v>
          </cell>
        </row>
      </sheetData>
      <sheetData sheetId="20"/>
      <sheetData sheetId="21">
        <row r="11">
          <cell r="B11">
            <v>11070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1329</v>
          </cell>
        </row>
        <row r="9">
          <cell r="B9">
            <v>341</v>
          </cell>
        </row>
        <row r="11">
          <cell r="B11">
            <v>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207</v>
          </cell>
        </row>
      </sheetData>
      <sheetData sheetId="16">
        <row r="20">
          <cell r="C20">
            <v>25</v>
          </cell>
        </row>
      </sheetData>
      <sheetData sheetId="17"/>
      <sheetData sheetId="18"/>
      <sheetData sheetId="19">
        <row r="54">
          <cell r="D54">
            <v>477</v>
          </cell>
          <cell r="E54">
            <v>1</v>
          </cell>
        </row>
        <row r="58">
          <cell r="D58">
            <v>45</v>
          </cell>
          <cell r="E58">
            <v>92</v>
          </cell>
        </row>
      </sheetData>
      <sheetData sheetId="20"/>
      <sheetData sheetId="21">
        <row r="11">
          <cell r="B11">
            <v>13091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4:AK57"/>
  <sheetViews>
    <sheetView showGridLines="0" tabSelected="1" zoomScaleNormal="100" zoomScaleSheetLayoutView="85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P42" sqref="P42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12" width="8.7109375" style="1" customWidth="1"/>
    <col min="13" max="13" width="8.7109375" style="4" customWidth="1"/>
    <col min="14" max="14" width="9.7109375" customWidth="1"/>
  </cols>
  <sheetData>
    <row r="4" spans="1:13" ht="24.75" customHeight="1" x14ac:dyDescent="0.35">
      <c r="B4" s="37" t="s">
        <v>26</v>
      </c>
      <c r="C4" s="37"/>
      <c r="D4" s="37"/>
      <c r="E4" s="37"/>
      <c r="F4" s="37"/>
      <c r="G4" s="37"/>
      <c r="H4" s="37"/>
      <c r="I4" s="37"/>
      <c r="J4" s="37"/>
    </row>
    <row r="6" spans="1:13" ht="15" customHeight="1" thickBot="1" x14ac:dyDescent="0.3">
      <c r="A6" s="38"/>
      <c r="B6" s="38"/>
      <c r="C6" s="38"/>
      <c r="D6" s="38"/>
      <c r="E6" s="38"/>
      <c r="F6" s="38"/>
      <c r="G6" s="20"/>
      <c r="H6" s="20"/>
    </row>
    <row r="7" spans="1:13" ht="20.100000000000001" customHeight="1" thickBot="1" x14ac:dyDescent="0.3">
      <c r="A7" s="26"/>
    </row>
    <row r="8" spans="1:13" ht="20.100000000000001" customHeight="1" thickBot="1" x14ac:dyDescent="0.3">
      <c r="A8" s="35" t="s">
        <v>21</v>
      </c>
      <c r="B8" s="27" t="s">
        <v>0</v>
      </c>
      <c r="C8" s="28"/>
      <c r="D8" s="29"/>
      <c r="E8" s="27" t="s">
        <v>1</v>
      </c>
      <c r="F8" s="28"/>
      <c r="G8" s="29"/>
      <c r="H8" s="27" t="s">
        <v>2</v>
      </c>
      <c r="I8" s="28"/>
      <c r="J8" s="29"/>
      <c r="K8" s="27" t="s">
        <v>3</v>
      </c>
      <c r="L8" s="28"/>
      <c r="M8" s="29"/>
    </row>
    <row r="9" spans="1:13" ht="15.75" thickBot="1" x14ac:dyDescent="0.3">
      <c r="A9" s="36"/>
      <c r="B9" s="2" t="s">
        <v>20</v>
      </c>
      <c r="C9" s="2" t="s">
        <v>5</v>
      </c>
      <c r="D9" s="5" t="s">
        <v>6</v>
      </c>
      <c r="E9" s="2" t="s">
        <v>20</v>
      </c>
      <c r="F9" s="2" t="s">
        <v>5</v>
      </c>
      <c r="G9" s="5" t="s">
        <v>6</v>
      </c>
      <c r="H9" s="2" t="s">
        <v>20</v>
      </c>
      <c r="I9" s="2" t="s">
        <v>5</v>
      </c>
      <c r="J9" s="5" t="s">
        <v>6</v>
      </c>
      <c r="K9" s="2" t="s">
        <v>4</v>
      </c>
      <c r="L9" s="2" t="s">
        <v>5</v>
      </c>
      <c r="M9" s="5" t="s">
        <v>6</v>
      </c>
    </row>
    <row r="10" spans="1:13" ht="20.100000000000001" customHeight="1" thickBot="1" x14ac:dyDescent="0.3">
      <c r="A10" s="10" t="s">
        <v>8</v>
      </c>
      <c r="B10" s="9">
        <v>240</v>
      </c>
      <c r="C10" s="9">
        <f>'[1]Contr x Real (2)'!$C$11</f>
        <v>424</v>
      </c>
      <c r="D10" s="21">
        <f>C10/B10*100%</f>
        <v>1.7666666666666666</v>
      </c>
      <c r="E10" s="9">
        <v>240</v>
      </c>
      <c r="F10" s="9">
        <f>'[2]Contr x Real (2)'!$C$11</f>
        <v>458</v>
      </c>
      <c r="G10" s="21">
        <f>F10/E10*100%</f>
        <v>1.9083333333333334</v>
      </c>
      <c r="H10" s="9">
        <v>240</v>
      </c>
      <c r="I10" s="9">
        <f>'[3]Contr x Real (2)'!$C$11</f>
        <v>447</v>
      </c>
      <c r="J10" s="21">
        <f>I10/H10*100%</f>
        <v>1.8625</v>
      </c>
      <c r="K10" s="8">
        <f>B10+E10+H10</f>
        <v>720</v>
      </c>
      <c r="L10" s="8">
        <f>C10+F10+I10</f>
        <v>1329</v>
      </c>
      <c r="M10" s="11">
        <f>L10/K10*100%</f>
        <v>1.8458333333333334</v>
      </c>
    </row>
    <row r="11" spans="1:13" ht="20.100000000000001" customHeight="1" thickBot="1" x14ac:dyDescent="0.3">
      <c r="A11" s="10" t="s">
        <v>9</v>
      </c>
      <c r="B11" s="9">
        <v>255</v>
      </c>
      <c r="C11" s="9">
        <f>'[1]Contr x Real (2)'!$C$12</f>
        <v>389</v>
      </c>
      <c r="D11" s="21">
        <f t="shared" ref="D11:D15" si="0">C11/B11*100%</f>
        <v>1.5254901960784313</v>
      </c>
      <c r="E11" s="9">
        <v>255</v>
      </c>
      <c r="F11" s="9">
        <f>'[2]Contr x Real (2)'!$C$12</f>
        <v>383</v>
      </c>
      <c r="G11" s="21">
        <f t="shared" ref="G11:G15" si="1">F11/E11*100%</f>
        <v>1.5019607843137255</v>
      </c>
      <c r="H11" s="9">
        <v>255</v>
      </c>
      <c r="I11" s="9">
        <f>'[3]Contr x Real (2)'!$C$12</f>
        <v>422</v>
      </c>
      <c r="J11" s="21">
        <f t="shared" ref="J11:J15" si="2">I11/H11*100%</f>
        <v>1.6549019607843136</v>
      </c>
      <c r="K11" s="8">
        <f>B11+E11+H11</f>
        <v>765</v>
      </c>
      <c r="L11" s="8">
        <f t="shared" ref="L11:L15" si="3">C11+F11+I11</f>
        <v>1194</v>
      </c>
      <c r="M11" s="11">
        <f>L11/K11*100%</f>
        <v>1.5607843137254902</v>
      </c>
    </row>
    <row r="12" spans="1:13" ht="20.100000000000001" customHeight="1" thickBot="1" x14ac:dyDescent="0.3">
      <c r="A12" s="10" t="s">
        <v>10</v>
      </c>
      <c r="B12" s="9">
        <v>215</v>
      </c>
      <c r="C12" s="9">
        <f>'[1]Contr x Real (2)'!$C$13</f>
        <v>178</v>
      </c>
      <c r="D12" s="21">
        <f t="shared" si="0"/>
        <v>0.82790697674418601</v>
      </c>
      <c r="E12" s="9">
        <v>215</v>
      </c>
      <c r="F12" s="9">
        <f>'[2]Contr x Real (2)'!$C$13</f>
        <v>170</v>
      </c>
      <c r="G12" s="21">
        <f t="shared" si="1"/>
        <v>0.79069767441860461</v>
      </c>
      <c r="H12" s="9">
        <v>215</v>
      </c>
      <c r="I12" s="9">
        <f>'[3]Contr x Real (2)'!$C$13</f>
        <v>192</v>
      </c>
      <c r="J12" s="21">
        <f t="shared" si="2"/>
        <v>0.89302325581395348</v>
      </c>
      <c r="K12" s="8">
        <f>B12+E12+H12</f>
        <v>645</v>
      </c>
      <c r="L12" s="8">
        <f t="shared" si="3"/>
        <v>540</v>
      </c>
      <c r="M12" s="11">
        <f>L12/K12*100%</f>
        <v>0.83720930232558144</v>
      </c>
    </row>
    <row r="13" spans="1:13" ht="20.100000000000001" customHeight="1" thickBot="1" x14ac:dyDescent="0.3">
      <c r="A13" s="10" t="s">
        <v>11</v>
      </c>
      <c r="B13" s="9">
        <v>160</v>
      </c>
      <c r="C13" s="9">
        <f>'[1]Contr x Real (2)'!$C$14</f>
        <v>119</v>
      </c>
      <c r="D13" s="21">
        <f t="shared" si="0"/>
        <v>0.74375000000000002</v>
      </c>
      <c r="E13" s="9">
        <v>160</v>
      </c>
      <c r="F13" s="9">
        <f>'[2]Contr x Real (2)'!$C$14</f>
        <v>122</v>
      </c>
      <c r="G13" s="21">
        <f t="shared" si="1"/>
        <v>0.76249999999999996</v>
      </c>
      <c r="H13" s="9">
        <v>160</v>
      </c>
      <c r="I13" s="9">
        <f>'[3]Contr x Real (2)'!$C$14</f>
        <v>161</v>
      </c>
      <c r="J13" s="21">
        <f t="shared" si="2"/>
        <v>1.0062500000000001</v>
      </c>
      <c r="K13" s="8">
        <f>B13+E13+H13</f>
        <v>480</v>
      </c>
      <c r="L13" s="8">
        <f t="shared" si="3"/>
        <v>402</v>
      </c>
      <c r="M13" s="11">
        <f t="shared" ref="M13:M15" si="4">L13/K13*100%</f>
        <v>0.83750000000000002</v>
      </c>
    </row>
    <row r="14" spans="1:13" ht="20.100000000000001" customHeight="1" thickBot="1" x14ac:dyDescent="0.3">
      <c r="A14" s="10" t="s">
        <v>12</v>
      </c>
      <c r="B14" s="9">
        <v>15</v>
      </c>
      <c r="C14" s="9">
        <f>'[1]Contr x Real (2)'!$C$15</f>
        <v>7</v>
      </c>
      <c r="D14" s="21">
        <f t="shared" si="0"/>
        <v>0.46666666666666667</v>
      </c>
      <c r="E14" s="9">
        <v>15</v>
      </c>
      <c r="F14" s="9">
        <f>'[2]Contr x Real (2)'!$C$15</f>
        <v>6</v>
      </c>
      <c r="G14" s="21">
        <f t="shared" si="1"/>
        <v>0.4</v>
      </c>
      <c r="H14" s="9">
        <v>15</v>
      </c>
      <c r="I14" s="9">
        <f>'[3]Contr x Real (2)'!$C$15</f>
        <v>4</v>
      </c>
      <c r="J14" s="21">
        <f t="shared" si="2"/>
        <v>0.26666666666666666</v>
      </c>
      <c r="K14" s="8">
        <f>B14+E14+H14</f>
        <v>45</v>
      </c>
      <c r="L14" s="8">
        <f t="shared" si="3"/>
        <v>17</v>
      </c>
      <c r="M14" s="11">
        <f t="shared" si="4"/>
        <v>0.37777777777777777</v>
      </c>
    </row>
    <row r="15" spans="1:13" s="3" customFormat="1" ht="20.100000000000001" customHeight="1" thickBot="1" x14ac:dyDescent="0.3">
      <c r="A15" s="12" t="s">
        <v>3</v>
      </c>
      <c r="B15" s="8">
        <f>SUM(B10:B14)</f>
        <v>885</v>
      </c>
      <c r="C15" s="8">
        <f t="shared" ref="C15:F15" si="5">SUM(C10:C14)</f>
        <v>1117</v>
      </c>
      <c r="D15" s="11">
        <f t="shared" si="0"/>
        <v>1.2621468926553672</v>
      </c>
      <c r="E15" s="8">
        <f>SUM(E10:E14)</f>
        <v>885</v>
      </c>
      <c r="F15" s="8">
        <f t="shared" si="5"/>
        <v>1139</v>
      </c>
      <c r="G15" s="11">
        <f t="shared" si="1"/>
        <v>1.2870056497175142</v>
      </c>
      <c r="H15" s="8">
        <f>SUM(H10:H14)</f>
        <v>885</v>
      </c>
      <c r="I15" s="8">
        <f t="shared" ref="I15" si="6">SUM(I10:I14)</f>
        <v>1226</v>
      </c>
      <c r="J15" s="11">
        <f t="shared" si="2"/>
        <v>1.3853107344632769</v>
      </c>
      <c r="K15" s="8">
        <f>B15+E15+H15</f>
        <v>2655</v>
      </c>
      <c r="L15" s="8">
        <f t="shared" si="3"/>
        <v>3482</v>
      </c>
      <c r="M15" s="11">
        <f t="shared" si="4"/>
        <v>1.3114877589453862</v>
      </c>
    </row>
    <row r="16" spans="1:13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4"/>
      <c r="M16" s="15"/>
    </row>
    <row r="17" spans="1:13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20.100000000000001" customHeight="1" thickBot="1" x14ac:dyDescent="0.3">
      <c r="A18" s="35" t="s">
        <v>22</v>
      </c>
      <c r="B18" s="27" t="s">
        <v>0</v>
      </c>
      <c r="C18" s="28"/>
      <c r="D18" s="29"/>
      <c r="E18" s="27" t="s">
        <v>1</v>
      </c>
      <c r="F18" s="28"/>
      <c r="G18" s="29"/>
      <c r="H18" s="27" t="s">
        <v>2</v>
      </c>
      <c r="I18" s="28"/>
      <c r="J18" s="29"/>
      <c r="K18" s="32" t="s">
        <v>3</v>
      </c>
      <c r="L18" s="33"/>
      <c r="M18" s="34"/>
    </row>
    <row r="19" spans="1:13" s="25" customFormat="1" ht="15.75" thickBot="1" x14ac:dyDescent="0.3">
      <c r="A19" s="36"/>
      <c r="B19" s="2" t="s">
        <v>20</v>
      </c>
      <c r="C19" s="23" t="s">
        <v>5</v>
      </c>
      <c r="D19" s="5" t="s">
        <v>6</v>
      </c>
      <c r="E19" s="2" t="s">
        <v>20</v>
      </c>
      <c r="F19" s="2" t="s">
        <v>5</v>
      </c>
      <c r="G19" s="5" t="s">
        <v>6</v>
      </c>
      <c r="H19" s="2" t="s">
        <v>20</v>
      </c>
      <c r="I19" s="2" t="s">
        <v>5</v>
      </c>
      <c r="J19" s="5" t="s">
        <v>6</v>
      </c>
      <c r="K19" s="23" t="s">
        <v>4</v>
      </c>
      <c r="L19" s="23" t="s">
        <v>5</v>
      </c>
      <c r="M19" s="24" t="s">
        <v>6</v>
      </c>
    </row>
    <row r="20" spans="1:13" ht="20.100000000000001" customHeight="1" thickBot="1" x14ac:dyDescent="0.3">
      <c r="A20" s="10" t="s">
        <v>13</v>
      </c>
      <c r="B20" s="9">
        <v>500</v>
      </c>
      <c r="C20" s="9">
        <f>'[4]1 - AMBULATORIO'!$B$9</f>
        <v>340</v>
      </c>
      <c r="D20" s="21">
        <f>C20/B20*100%</f>
        <v>0.68</v>
      </c>
      <c r="E20" s="9">
        <v>500</v>
      </c>
      <c r="F20" s="9">
        <f>'[5]1 - AMBULATORIO'!$B$9</f>
        <v>303</v>
      </c>
      <c r="G20" s="21">
        <f>F20/E20*100%</f>
        <v>0.60599999999999998</v>
      </c>
      <c r="H20" s="9">
        <v>500</v>
      </c>
      <c r="I20" s="9">
        <f>'[6]1 - AMBULATORIO'!$B$9</f>
        <v>341</v>
      </c>
      <c r="J20" s="21">
        <f>I20/H20*100%</f>
        <v>0.68200000000000005</v>
      </c>
      <c r="K20" s="8">
        <f>B20+E20+H20</f>
        <v>1500</v>
      </c>
      <c r="L20" s="8">
        <f>SUM(C20+F20+I20)</f>
        <v>984</v>
      </c>
      <c r="M20" s="11">
        <f>L20/K20*100%</f>
        <v>0.65600000000000003</v>
      </c>
    </row>
    <row r="21" spans="1:13" ht="20.100000000000001" customHeight="1" thickBot="1" x14ac:dyDescent="0.3">
      <c r="A21" s="10" t="s">
        <v>7</v>
      </c>
      <c r="B21" s="9">
        <v>1400</v>
      </c>
      <c r="C21" s="9">
        <f>'[4]1 - AMBULATORIO'!$B$7+'[4]1 - AMBULATORIO'!$B$11</f>
        <v>1415</v>
      </c>
      <c r="D21" s="21">
        <f t="shared" ref="D21:D22" si="7">C21/B21*100%</f>
        <v>1.0107142857142857</v>
      </c>
      <c r="E21" s="9">
        <v>1400</v>
      </c>
      <c r="F21" s="9">
        <f>'[5]1 - AMBULATORIO'!$B$7+'[5]1 - AMBULATORIO'!$B$11</f>
        <v>1549</v>
      </c>
      <c r="G21" s="21">
        <f t="shared" ref="G21:G22" si="8">F21/E21*100%</f>
        <v>1.1064285714285715</v>
      </c>
      <c r="H21" s="9">
        <v>1400</v>
      </c>
      <c r="I21" s="9">
        <f>'[6]1 - AMBULATORIO'!$B$7+'[6]1 - AMBULATORIO'!$B$11</f>
        <v>1661</v>
      </c>
      <c r="J21" s="21">
        <f t="shared" ref="J21:J22" si="9">I21/H21*100%</f>
        <v>1.1864285714285714</v>
      </c>
      <c r="K21" s="8">
        <f>B21+E21+H21</f>
        <v>4200</v>
      </c>
      <c r="L21" s="8">
        <f t="shared" ref="L21:L22" si="10">SUM(C21+F21+I21)</f>
        <v>4625</v>
      </c>
      <c r="M21" s="11">
        <f t="shared" ref="M21:M22" si="11">L21/K21*100%</f>
        <v>1.1011904761904763</v>
      </c>
    </row>
    <row r="22" spans="1:13" s="6" customFormat="1" ht="20.100000000000001" customHeight="1" thickBot="1" x14ac:dyDescent="0.3">
      <c r="A22" s="12" t="s">
        <v>3</v>
      </c>
      <c r="B22" s="8">
        <f>SUM(B20:B21)</f>
        <v>1900</v>
      </c>
      <c r="C22" s="8">
        <f>SUM(C20:C21)</f>
        <v>1755</v>
      </c>
      <c r="D22" s="11">
        <f t="shared" si="7"/>
        <v>0.92368421052631577</v>
      </c>
      <c r="E22" s="8">
        <f>SUM(E20:E21)</f>
        <v>1900</v>
      </c>
      <c r="F22" s="8">
        <f>SUM(F20:F21)</f>
        <v>1852</v>
      </c>
      <c r="G22" s="11">
        <f t="shared" si="8"/>
        <v>0.97473684210526312</v>
      </c>
      <c r="H22" s="8">
        <f>SUM(H20:H21)</f>
        <v>1900</v>
      </c>
      <c r="I22" s="8">
        <f>SUM(I20:I21)</f>
        <v>2002</v>
      </c>
      <c r="J22" s="11">
        <f t="shared" si="9"/>
        <v>1.0536842105263158</v>
      </c>
      <c r="K22" s="8">
        <f>B22+E22+H22</f>
        <v>5700</v>
      </c>
      <c r="L22" s="8">
        <f t="shared" si="10"/>
        <v>5609</v>
      </c>
      <c r="M22" s="11">
        <f t="shared" si="11"/>
        <v>0.98403508771929826</v>
      </c>
    </row>
    <row r="23" spans="1:13" ht="20.100000000000001" customHeight="1" x14ac:dyDescent="0.25">
      <c r="A23" s="16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8"/>
    </row>
    <row r="24" spans="1:13" ht="20.100000000000001" customHeight="1" thickBo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ht="20.100000000000001" customHeight="1" thickBot="1" x14ac:dyDescent="0.3">
      <c r="A25" s="35" t="s">
        <v>30</v>
      </c>
      <c r="B25" s="27" t="s">
        <v>0</v>
      </c>
      <c r="C25" s="28"/>
      <c r="D25" s="29"/>
      <c r="E25" s="27" t="s">
        <v>1</v>
      </c>
      <c r="F25" s="28"/>
      <c r="G25" s="29"/>
      <c r="H25" s="27" t="s">
        <v>2</v>
      </c>
      <c r="I25" s="28"/>
      <c r="J25" s="29"/>
      <c r="K25" s="32" t="s">
        <v>3</v>
      </c>
      <c r="L25" s="33"/>
      <c r="M25" s="34"/>
    </row>
    <row r="26" spans="1:13" ht="15.75" thickBot="1" x14ac:dyDescent="0.3">
      <c r="A26" s="36"/>
      <c r="B26" s="2" t="s">
        <v>20</v>
      </c>
      <c r="C26" s="23" t="s">
        <v>5</v>
      </c>
      <c r="D26" s="5" t="s">
        <v>6</v>
      </c>
      <c r="E26" s="2" t="s">
        <v>20</v>
      </c>
      <c r="F26" s="2" t="s">
        <v>5</v>
      </c>
      <c r="G26" s="5" t="s">
        <v>6</v>
      </c>
      <c r="H26" s="2" t="s">
        <v>20</v>
      </c>
      <c r="I26" s="2" t="s">
        <v>5</v>
      </c>
      <c r="J26" s="5" t="s">
        <v>6</v>
      </c>
      <c r="K26" s="12" t="s">
        <v>4</v>
      </c>
      <c r="L26" s="12" t="s">
        <v>5</v>
      </c>
      <c r="M26" s="11" t="s">
        <v>6</v>
      </c>
    </row>
    <row r="27" spans="1:13" ht="20.100000000000001" customHeight="1" thickBot="1" x14ac:dyDescent="0.3">
      <c r="A27" s="10" t="s">
        <v>27</v>
      </c>
      <c r="B27" s="9">
        <v>16</v>
      </c>
      <c r="C27" s="9">
        <v>20</v>
      </c>
      <c r="D27" s="21">
        <f t="shared" ref="D27:D30" si="12">C27/B27*100%</f>
        <v>1.25</v>
      </c>
      <c r="E27" s="9">
        <v>16</v>
      </c>
      <c r="F27" s="9">
        <v>14</v>
      </c>
      <c r="G27" s="21">
        <f t="shared" ref="G27:G30" si="13">F27/E27*100%</f>
        <v>0.875</v>
      </c>
      <c r="H27" s="9">
        <v>16</v>
      </c>
      <c r="I27" s="9">
        <v>13</v>
      </c>
      <c r="J27" s="21">
        <f t="shared" ref="J27:J30" si="14">I27/H27*100%</f>
        <v>0.8125</v>
      </c>
      <c r="K27" s="8">
        <f>B27+E27+H27</f>
        <v>48</v>
      </c>
      <c r="L27" s="8">
        <f>C27+F27+I27</f>
        <v>47</v>
      </c>
      <c r="M27" s="11">
        <f t="shared" ref="M27:M30" si="15">L27/K27*100%</f>
        <v>0.97916666666666663</v>
      </c>
    </row>
    <row r="28" spans="1:13" ht="20.100000000000001" customHeight="1" thickBot="1" x14ac:dyDescent="0.3">
      <c r="A28" s="10" t="s">
        <v>28</v>
      </c>
      <c r="B28" s="9">
        <v>60</v>
      </c>
      <c r="C28" s="9">
        <v>101</v>
      </c>
      <c r="D28" s="21">
        <f t="shared" si="12"/>
        <v>1.6833333333333333</v>
      </c>
      <c r="E28" s="9">
        <v>60</v>
      </c>
      <c r="F28" s="9">
        <v>91</v>
      </c>
      <c r="G28" s="21">
        <f t="shared" si="13"/>
        <v>1.5166666666666666</v>
      </c>
      <c r="H28" s="9">
        <v>60</v>
      </c>
      <c r="I28" s="9">
        <v>95</v>
      </c>
      <c r="J28" s="21">
        <f t="shared" si="14"/>
        <v>1.5833333333333333</v>
      </c>
      <c r="K28" s="8">
        <f>B28+E28+H28</f>
        <v>180</v>
      </c>
      <c r="L28" s="8">
        <f t="shared" ref="L28:L31" si="16">C28+F28+I28</f>
        <v>287</v>
      </c>
      <c r="M28" s="11">
        <f t="shared" si="15"/>
        <v>1.5944444444444446</v>
      </c>
    </row>
    <row r="29" spans="1:13" ht="20.100000000000001" customHeight="1" thickBot="1" x14ac:dyDescent="0.3">
      <c r="A29" s="10" t="s">
        <v>29</v>
      </c>
      <c r="B29" s="9">
        <v>20</v>
      </c>
      <c r="C29" s="9">
        <v>34</v>
      </c>
      <c r="D29" s="21">
        <f t="shared" si="12"/>
        <v>1.7</v>
      </c>
      <c r="E29" s="9">
        <v>20</v>
      </c>
      <c r="F29" s="9">
        <v>42</v>
      </c>
      <c r="G29" s="21">
        <f t="shared" si="13"/>
        <v>2.1</v>
      </c>
      <c r="H29" s="9">
        <v>20</v>
      </c>
      <c r="I29" s="9">
        <v>30</v>
      </c>
      <c r="J29" s="21">
        <f t="shared" si="14"/>
        <v>1.5</v>
      </c>
      <c r="K29" s="8">
        <f>B29+E29+H29</f>
        <v>60</v>
      </c>
      <c r="L29" s="8">
        <f t="shared" si="16"/>
        <v>106</v>
      </c>
      <c r="M29" s="11">
        <f t="shared" si="15"/>
        <v>1.7666666666666666</v>
      </c>
    </row>
    <row r="30" spans="1:13" ht="30.75" thickBot="1" x14ac:dyDescent="0.3">
      <c r="A30" s="10" t="s">
        <v>31</v>
      </c>
      <c r="B30" s="9">
        <v>104</v>
      </c>
      <c r="C30" s="9">
        <v>126</v>
      </c>
      <c r="D30" s="21">
        <f t="shared" si="12"/>
        <v>1.2115384615384615</v>
      </c>
      <c r="E30" s="9">
        <v>104</v>
      </c>
      <c r="F30" s="9">
        <v>135</v>
      </c>
      <c r="G30" s="21">
        <f t="shared" si="13"/>
        <v>1.2980769230769231</v>
      </c>
      <c r="H30" s="9">
        <v>104</v>
      </c>
      <c r="I30" s="9">
        <v>124</v>
      </c>
      <c r="J30" s="21">
        <f t="shared" si="14"/>
        <v>1.1923076923076923</v>
      </c>
      <c r="K30" s="8">
        <f>B30+E30+H30</f>
        <v>312</v>
      </c>
      <c r="L30" s="8">
        <f t="shared" si="16"/>
        <v>385</v>
      </c>
      <c r="M30" s="11">
        <f t="shared" si="15"/>
        <v>1.233974358974359</v>
      </c>
    </row>
    <row r="31" spans="1:13" s="6" customFormat="1" ht="20.100000000000001" customHeight="1" thickBot="1" x14ac:dyDescent="0.3">
      <c r="A31" s="12" t="s">
        <v>3</v>
      </c>
      <c r="B31" s="8">
        <f>SUM(B27:B30)</f>
        <v>200</v>
      </c>
      <c r="C31" s="8">
        <f>SUM(C27:C30)</f>
        <v>281</v>
      </c>
      <c r="D31" s="11">
        <f>C31/B31*100%</f>
        <v>1.405</v>
      </c>
      <c r="E31" s="8">
        <f>SUM(E27:E30)</f>
        <v>200</v>
      </c>
      <c r="F31" s="8">
        <f>SUM(F27:F30)</f>
        <v>282</v>
      </c>
      <c r="G31" s="11">
        <f>F31/E31*100%</f>
        <v>1.41</v>
      </c>
      <c r="H31" s="8">
        <f>SUM(H27:H30)</f>
        <v>200</v>
      </c>
      <c r="I31" s="8">
        <f>SUM(I27:I30)</f>
        <v>262</v>
      </c>
      <c r="J31" s="11">
        <f>I31/H31*100%</f>
        <v>1.31</v>
      </c>
      <c r="K31" s="8">
        <f>B31+E31+H31</f>
        <v>600</v>
      </c>
      <c r="L31" s="8">
        <f t="shared" si="16"/>
        <v>825</v>
      </c>
      <c r="M31" s="11">
        <f t="shared" ref="M31" si="17">L31/K31*100%</f>
        <v>1.375</v>
      </c>
    </row>
    <row r="32" spans="1:13" ht="20.100000000000001" customHeight="1" x14ac:dyDescent="0.25">
      <c r="A32" s="16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8"/>
    </row>
    <row r="33" spans="1:13" ht="20.100000000000001" customHeight="1" thickBot="1" x14ac:dyDescent="0.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20.100000000000001" customHeight="1" thickBot="1" x14ac:dyDescent="0.3">
      <c r="A34" s="35" t="s">
        <v>25</v>
      </c>
      <c r="B34" s="27" t="s">
        <v>0</v>
      </c>
      <c r="C34" s="28"/>
      <c r="D34" s="29"/>
      <c r="E34" s="27" t="s">
        <v>1</v>
      </c>
      <c r="F34" s="28"/>
      <c r="G34" s="29"/>
      <c r="H34" s="27" t="s">
        <v>2</v>
      </c>
      <c r="I34" s="28"/>
      <c r="J34" s="29"/>
      <c r="K34" s="32" t="s">
        <v>3</v>
      </c>
      <c r="L34" s="33"/>
      <c r="M34" s="34"/>
    </row>
    <row r="35" spans="1:13" ht="15.75" thickBot="1" x14ac:dyDescent="0.3">
      <c r="A35" s="36"/>
      <c r="B35" s="2" t="s">
        <v>20</v>
      </c>
      <c r="C35" s="23" t="s">
        <v>5</v>
      </c>
      <c r="D35" s="5" t="s">
        <v>6</v>
      </c>
      <c r="E35" s="2" t="s">
        <v>20</v>
      </c>
      <c r="F35" s="2" t="s">
        <v>5</v>
      </c>
      <c r="G35" s="5" t="s">
        <v>6</v>
      </c>
      <c r="H35" s="2" t="s">
        <v>20</v>
      </c>
      <c r="I35" s="2" t="s">
        <v>5</v>
      </c>
      <c r="J35" s="5" t="s">
        <v>6</v>
      </c>
      <c r="K35" s="12" t="s">
        <v>4</v>
      </c>
      <c r="L35" s="12" t="s">
        <v>5</v>
      </c>
      <c r="M35" s="11" t="s">
        <v>6</v>
      </c>
    </row>
    <row r="36" spans="1:13" ht="20.100000000000001" customHeight="1" thickBot="1" x14ac:dyDescent="0.3">
      <c r="A36" s="10" t="s">
        <v>14</v>
      </c>
      <c r="B36" s="9">
        <v>15000</v>
      </c>
      <c r="C36" s="9">
        <f>'[4]21 - SAME - P.A EMERGENCIA'!$B$11</f>
        <v>11837</v>
      </c>
      <c r="D36" s="21">
        <f>C36/B36*100%</f>
        <v>0.78913333333333335</v>
      </c>
      <c r="E36" s="9">
        <v>15000</v>
      </c>
      <c r="F36" s="9">
        <f>'[5]21 - SAME - P.A EMERGENCIA'!$B$11</f>
        <v>11070</v>
      </c>
      <c r="G36" s="21">
        <f>F36/E36*100%</f>
        <v>0.73799999999999999</v>
      </c>
      <c r="H36" s="9">
        <v>15000</v>
      </c>
      <c r="I36" s="9">
        <f>'[6]21 - SAME - P.A EMERGENCIA'!$B$11</f>
        <v>13091</v>
      </c>
      <c r="J36" s="21">
        <f>I36/H36*100%</f>
        <v>0.87273333333333336</v>
      </c>
      <c r="K36" s="8">
        <f>B36+E36+H36</f>
        <v>45000</v>
      </c>
      <c r="L36" s="8">
        <f>C36+F36+I36</f>
        <v>35998</v>
      </c>
      <c r="M36" s="11">
        <f t="shared" ref="M36" si="18">L36/K36*100%</f>
        <v>0.79995555555555553</v>
      </c>
    </row>
    <row r="37" spans="1:13" s="6" customFormat="1" ht="20.100000000000001" customHeight="1" thickBot="1" x14ac:dyDescent="0.3">
      <c r="A37" s="12" t="s">
        <v>3</v>
      </c>
      <c r="B37" s="8">
        <f>B36</f>
        <v>15000</v>
      </c>
      <c r="C37" s="8">
        <f t="shared" ref="C37" si="19">SUM(C36)</f>
        <v>11837</v>
      </c>
      <c r="D37" s="11">
        <f>D36</f>
        <v>0.78913333333333335</v>
      </c>
      <c r="E37" s="8">
        <f>E36</f>
        <v>15000</v>
      </c>
      <c r="F37" s="8">
        <f t="shared" ref="F37" si="20">SUM(F36)</f>
        <v>11070</v>
      </c>
      <c r="G37" s="11">
        <f>G36</f>
        <v>0.73799999999999999</v>
      </c>
      <c r="H37" s="8">
        <f>H36</f>
        <v>15000</v>
      </c>
      <c r="I37" s="8">
        <f t="shared" ref="I37" si="21">SUM(I36)</f>
        <v>13091</v>
      </c>
      <c r="J37" s="11">
        <f>J36</f>
        <v>0.87273333333333336</v>
      </c>
      <c r="K37" s="8">
        <f>B37+E37+H37</f>
        <v>45000</v>
      </c>
      <c r="L37" s="8">
        <f>C37+F37+I37</f>
        <v>35998</v>
      </c>
      <c r="M37" s="11">
        <f t="shared" ref="M37" si="22">L37/K37*100%</f>
        <v>0.79995555555555553</v>
      </c>
    </row>
    <row r="38" spans="1:13" ht="20.100000000000001" customHeight="1" x14ac:dyDescent="0.25">
      <c r="A38" s="16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8"/>
    </row>
    <row r="39" spans="1:13" ht="20.100000000000001" customHeight="1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ht="20.100000000000001" customHeight="1" thickBot="1" x14ac:dyDescent="0.3">
      <c r="A40" s="35" t="s">
        <v>24</v>
      </c>
      <c r="B40" s="27" t="s">
        <v>0</v>
      </c>
      <c r="C40" s="28"/>
      <c r="D40" s="29"/>
      <c r="E40" s="27" t="s">
        <v>1</v>
      </c>
      <c r="F40" s="28"/>
      <c r="G40" s="29"/>
      <c r="H40" s="27" t="s">
        <v>2</v>
      </c>
      <c r="I40" s="28"/>
      <c r="J40" s="29"/>
      <c r="K40" s="32" t="s">
        <v>3</v>
      </c>
      <c r="L40" s="33"/>
      <c r="M40" s="34"/>
    </row>
    <row r="41" spans="1:13" ht="15.75" thickBot="1" x14ac:dyDescent="0.3">
      <c r="A41" s="36"/>
      <c r="B41" s="2" t="s">
        <v>20</v>
      </c>
      <c r="C41" s="23" t="s">
        <v>5</v>
      </c>
      <c r="D41" s="5" t="s">
        <v>6</v>
      </c>
      <c r="E41" s="2" t="s">
        <v>20</v>
      </c>
      <c r="F41" s="2" t="s">
        <v>5</v>
      </c>
      <c r="G41" s="5" t="s">
        <v>6</v>
      </c>
      <c r="H41" s="2" t="s">
        <v>20</v>
      </c>
      <c r="I41" s="2" t="s">
        <v>5</v>
      </c>
      <c r="J41" s="5" t="s">
        <v>6</v>
      </c>
      <c r="K41" s="12" t="s">
        <v>4</v>
      </c>
      <c r="L41" s="12" t="s">
        <v>5</v>
      </c>
      <c r="M41" s="11" t="s">
        <v>6</v>
      </c>
    </row>
    <row r="42" spans="1:13" ht="20.100000000000001" customHeight="1" thickBot="1" x14ac:dyDescent="0.3">
      <c r="A42" s="10" t="s">
        <v>15</v>
      </c>
      <c r="B42" s="9">
        <v>180</v>
      </c>
      <c r="C42" s="9">
        <f>'[4]15 - MELHOR EM CASA'!$C$11</f>
        <v>210</v>
      </c>
      <c r="D42" s="21">
        <f>C42/B42*100%</f>
        <v>1.1666666666666667</v>
      </c>
      <c r="E42" s="9">
        <v>180</v>
      </c>
      <c r="F42" s="9">
        <f>'[5]15 - MELHOR EM CASA'!$C$11</f>
        <v>189</v>
      </c>
      <c r="G42" s="21">
        <f>F42/E42*100%</f>
        <v>1.05</v>
      </c>
      <c r="H42" s="9">
        <v>180</v>
      </c>
      <c r="I42" s="9">
        <f>'[6]15 - MELHOR EM CASA'!$C$11</f>
        <v>207</v>
      </c>
      <c r="J42" s="21">
        <f>I42/H42*100%</f>
        <v>1.1499999999999999</v>
      </c>
      <c r="K42" s="8">
        <f>B42+E42+H42</f>
        <v>540</v>
      </c>
      <c r="L42" s="8">
        <f>C42+F42+I42</f>
        <v>606</v>
      </c>
      <c r="M42" s="11">
        <f t="shared" ref="M42:M43" si="23">L42/K42*100%</f>
        <v>1.1222222222222222</v>
      </c>
    </row>
    <row r="43" spans="1:13" s="6" customFormat="1" ht="20.100000000000001" customHeight="1" thickBot="1" x14ac:dyDescent="0.3">
      <c r="A43" s="12" t="s">
        <v>3</v>
      </c>
      <c r="B43" s="8">
        <v>180</v>
      </c>
      <c r="C43" s="8">
        <f t="shared" ref="C43" si="24">SUM(C42)</f>
        <v>210</v>
      </c>
      <c r="D43" s="11">
        <f>D42</f>
        <v>1.1666666666666667</v>
      </c>
      <c r="E43" s="8">
        <v>180</v>
      </c>
      <c r="F43" s="8">
        <f t="shared" ref="F43" si="25">SUM(F42)</f>
        <v>189</v>
      </c>
      <c r="G43" s="11">
        <f>G42</f>
        <v>1.05</v>
      </c>
      <c r="H43" s="8">
        <v>180</v>
      </c>
      <c r="I43" s="8">
        <f t="shared" ref="I43" si="26">SUM(I42)</f>
        <v>207</v>
      </c>
      <c r="J43" s="11">
        <f>J42</f>
        <v>1.1499999999999999</v>
      </c>
      <c r="K43" s="8">
        <f>B43+E43+H43</f>
        <v>540</v>
      </c>
      <c r="L43" s="8">
        <f>C43+F43+I43</f>
        <v>606</v>
      </c>
      <c r="M43" s="11">
        <f t="shared" si="23"/>
        <v>1.1222222222222222</v>
      </c>
    </row>
    <row r="44" spans="1:13" ht="20.100000000000001" customHeight="1" x14ac:dyDescent="0.25">
      <c r="A44" s="16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8"/>
    </row>
    <row r="45" spans="1:13" ht="20.100000000000001" customHeight="1" thickBo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 ht="20.100000000000001" customHeight="1" thickBot="1" x14ac:dyDescent="0.3">
      <c r="A46" s="35" t="s">
        <v>23</v>
      </c>
      <c r="B46" s="27" t="s">
        <v>0</v>
      </c>
      <c r="C46" s="28"/>
      <c r="D46" s="29"/>
      <c r="E46" s="27" t="s">
        <v>1</v>
      </c>
      <c r="F46" s="28"/>
      <c r="G46" s="29"/>
      <c r="H46" s="27" t="s">
        <v>2</v>
      </c>
      <c r="I46" s="28"/>
      <c r="J46" s="29"/>
      <c r="K46" s="32" t="s">
        <v>3</v>
      </c>
      <c r="L46" s="33"/>
      <c r="M46" s="34"/>
    </row>
    <row r="47" spans="1:13" ht="15.75" thickBot="1" x14ac:dyDescent="0.3">
      <c r="A47" s="36"/>
      <c r="B47" s="2" t="s">
        <v>20</v>
      </c>
      <c r="C47" s="23" t="s">
        <v>5</v>
      </c>
      <c r="D47" s="5" t="s">
        <v>6</v>
      </c>
      <c r="E47" s="2" t="s">
        <v>20</v>
      </c>
      <c r="F47" s="2" t="s">
        <v>5</v>
      </c>
      <c r="G47" s="5" t="s">
        <v>6</v>
      </c>
      <c r="H47" s="2" t="s">
        <v>20</v>
      </c>
      <c r="I47" s="2" t="s">
        <v>5</v>
      </c>
      <c r="J47" s="5" t="s">
        <v>6</v>
      </c>
      <c r="K47" s="12" t="s">
        <v>4</v>
      </c>
      <c r="L47" s="12" t="s">
        <v>5</v>
      </c>
      <c r="M47" s="11" t="s">
        <v>6</v>
      </c>
    </row>
    <row r="48" spans="1:13" ht="15.75" thickBot="1" x14ac:dyDescent="0.3">
      <c r="A48" s="10" t="s">
        <v>16</v>
      </c>
      <c r="B48" s="10">
        <v>460</v>
      </c>
      <c r="C48" s="10">
        <f>'[4]19 - RADIOLOGIA'!$D$54+'[4]19 - RADIOLOGIA'!$E$54</f>
        <v>437</v>
      </c>
      <c r="D48" s="21">
        <f t="shared" ref="D48:D50" si="27">C48/B48*100%</f>
        <v>0.95</v>
      </c>
      <c r="E48" s="10">
        <v>460</v>
      </c>
      <c r="F48" s="10">
        <f>'[5]19 - RADIOLOGIA'!$D$54+'[5]19 - RADIOLOGIA'!$E$54</f>
        <v>554</v>
      </c>
      <c r="G48" s="21">
        <f t="shared" ref="G48:G50" si="28">F48/E48*100%</f>
        <v>1.2043478260869565</v>
      </c>
      <c r="H48" s="10">
        <v>460</v>
      </c>
      <c r="I48" s="10">
        <f>'[6]19 - RADIOLOGIA'!$D$54+'[6]19 - RADIOLOGIA'!$E$54</f>
        <v>478</v>
      </c>
      <c r="J48" s="21">
        <f t="shared" ref="J48:J50" si="29">I48/H48*100%</f>
        <v>1.0391304347826087</v>
      </c>
      <c r="K48" s="8">
        <f>B48+E48+H48</f>
        <v>1380</v>
      </c>
      <c r="L48" s="8">
        <f>C48+F48+I48</f>
        <v>1469</v>
      </c>
      <c r="M48" s="11">
        <f t="shared" ref="M48:M50" si="30">L48/K48*100%</f>
        <v>1.0644927536231885</v>
      </c>
    </row>
    <row r="49" spans="1:13" ht="20.100000000000001" customHeight="1" thickBot="1" x14ac:dyDescent="0.3">
      <c r="A49" s="10" t="s">
        <v>17</v>
      </c>
      <c r="B49" s="10">
        <v>100</v>
      </c>
      <c r="C49" s="9">
        <f>'[4]19 - RADIOLOGIA'!$D$58+'[4]19 - RADIOLOGIA'!$E$58</f>
        <v>153</v>
      </c>
      <c r="D49" s="21">
        <f t="shared" si="27"/>
        <v>1.53</v>
      </c>
      <c r="E49" s="10">
        <v>100</v>
      </c>
      <c r="F49" s="9">
        <f>'[5]19 - RADIOLOGIA'!$D$58+'[5]19 - RADIOLOGIA'!$E$58</f>
        <v>141</v>
      </c>
      <c r="G49" s="21">
        <f t="shared" si="28"/>
        <v>1.41</v>
      </c>
      <c r="H49" s="10">
        <v>100</v>
      </c>
      <c r="I49" s="9">
        <f>'[6]19 - RADIOLOGIA'!$D$58+'[6]19 - RADIOLOGIA'!$E$58</f>
        <v>137</v>
      </c>
      <c r="J49" s="21">
        <f t="shared" si="29"/>
        <v>1.37</v>
      </c>
      <c r="K49" s="8">
        <f>B49+E49+H49</f>
        <v>300</v>
      </c>
      <c r="L49" s="8">
        <f t="shared" ref="L49:L51" si="31">C49+F49+I49</f>
        <v>431</v>
      </c>
      <c r="M49" s="11">
        <f t="shared" si="30"/>
        <v>1.4366666666666668</v>
      </c>
    </row>
    <row r="50" spans="1:13" ht="20.100000000000001" customHeight="1" thickBot="1" x14ac:dyDescent="0.3">
      <c r="A50" s="10" t="s">
        <v>18</v>
      </c>
      <c r="B50" s="10">
        <v>20</v>
      </c>
      <c r="C50" s="10">
        <f>'[4]16 - METODOS GRAFICOS'!$C$20</f>
        <v>26</v>
      </c>
      <c r="D50" s="21">
        <f t="shared" si="27"/>
        <v>1.3</v>
      </c>
      <c r="E50" s="10">
        <v>20</v>
      </c>
      <c r="F50" s="10">
        <f>'[5]16 - METODOS GRAFICOS'!$C$20</f>
        <v>24</v>
      </c>
      <c r="G50" s="21">
        <f t="shared" si="28"/>
        <v>1.2</v>
      </c>
      <c r="H50" s="10">
        <v>20</v>
      </c>
      <c r="I50" s="10">
        <f>'[6]16 - METODOS GRAFICOS'!$C$20</f>
        <v>25</v>
      </c>
      <c r="J50" s="21">
        <f t="shared" si="29"/>
        <v>1.25</v>
      </c>
      <c r="K50" s="8">
        <f>B50+E50+H50</f>
        <v>60</v>
      </c>
      <c r="L50" s="8">
        <f t="shared" si="31"/>
        <v>75</v>
      </c>
      <c r="M50" s="11">
        <f t="shared" si="30"/>
        <v>1.25</v>
      </c>
    </row>
    <row r="51" spans="1:13" s="6" customFormat="1" ht="20.100000000000001" customHeight="1" thickBot="1" x14ac:dyDescent="0.3">
      <c r="A51" s="12" t="s">
        <v>3</v>
      </c>
      <c r="B51" s="8">
        <f>SUM(B48:B50)</f>
        <v>580</v>
      </c>
      <c r="C51" s="8">
        <f t="shared" ref="C51:I51" si="32">SUM(C48:C50)</f>
        <v>616</v>
      </c>
      <c r="D51" s="11">
        <f>C51/B51*100%</f>
        <v>1.0620689655172413</v>
      </c>
      <c r="E51" s="8">
        <f>SUM(E48:E50)</f>
        <v>580</v>
      </c>
      <c r="F51" s="8">
        <f t="shared" si="32"/>
        <v>719</v>
      </c>
      <c r="G51" s="11">
        <f>F51/E51*100%</f>
        <v>1.2396551724137932</v>
      </c>
      <c r="H51" s="8">
        <f>SUM(H48:H50)</f>
        <v>580</v>
      </c>
      <c r="I51" s="8">
        <f t="shared" si="32"/>
        <v>640</v>
      </c>
      <c r="J51" s="11">
        <f>I51/H51*100%</f>
        <v>1.103448275862069</v>
      </c>
      <c r="K51" s="8">
        <f>B51+E51+H51</f>
        <v>1740</v>
      </c>
      <c r="L51" s="8">
        <f t="shared" si="31"/>
        <v>1975</v>
      </c>
      <c r="M51" s="11">
        <f t="shared" ref="M51" si="33">L51/K51*100%</f>
        <v>1.1350574712643677</v>
      </c>
    </row>
    <row r="52" spans="1:13" ht="30" customHeight="1" x14ac:dyDescent="0.25">
      <c r="A52" s="30" t="s">
        <v>19</v>
      </c>
      <c r="B52" s="30"/>
      <c r="C52" s="30"/>
      <c r="D52" s="30"/>
      <c r="E52" s="30"/>
      <c r="F52" s="30"/>
      <c r="G52" s="30"/>
      <c r="H52" s="30"/>
      <c r="I52" s="30"/>
      <c r="J52" s="19"/>
    </row>
    <row r="53" spans="1:13" x14ac:dyDescent="0.25">
      <c r="A53" s="7"/>
    </row>
    <row r="57" spans="1:13" x14ac:dyDescent="0.25">
      <c r="A57" s="6"/>
    </row>
  </sheetData>
  <mergeCells count="37">
    <mergeCell ref="A18:A19"/>
    <mergeCell ref="A6:F6"/>
    <mergeCell ref="A8:A9"/>
    <mergeCell ref="K34:M34"/>
    <mergeCell ref="K8:M8"/>
    <mergeCell ref="K18:M18"/>
    <mergeCell ref="B8:D8"/>
    <mergeCell ref="E8:G8"/>
    <mergeCell ref="H8:J8"/>
    <mergeCell ref="B4:J4"/>
    <mergeCell ref="K40:M40"/>
    <mergeCell ref="B18:D18"/>
    <mergeCell ref="E18:G18"/>
    <mergeCell ref="H18:J18"/>
    <mergeCell ref="A52:I52"/>
    <mergeCell ref="A45:M45"/>
    <mergeCell ref="A24:M24"/>
    <mergeCell ref="A33:M33"/>
    <mergeCell ref="A39:M39"/>
    <mergeCell ref="K46:M46"/>
    <mergeCell ref="A46:A47"/>
    <mergeCell ref="A40:A41"/>
    <mergeCell ref="K25:M25"/>
    <mergeCell ref="A34:A35"/>
    <mergeCell ref="A25:A26"/>
    <mergeCell ref="B25:D25"/>
    <mergeCell ref="E25:G25"/>
    <mergeCell ref="H25:J25"/>
    <mergeCell ref="B34:D34"/>
    <mergeCell ref="E34:G34"/>
    <mergeCell ref="H34:J34"/>
    <mergeCell ref="B40:D40"/>
    <mergeCell ref="E40:G40"/>
    <mergeCell ref="H40:J40"/>
    <mergeCell ref="B46:D46"/>
    <mergeCell ref="E46:G46"/>
    <mergeCell ref="H46:J46"/>
  </mergeCells>
  <phoneticPr fontId="19" type="noConversion"/>
  <printOptions horizontalCentered="1" verticalCentered="1"/>
  <pageMargins left="0" right="0" top="0" bottom="0" header="0" footer="0"/>
  <pageSetup paperSize="9" scale="10" orientation="landscape" verticalDpi="597" r:id="rId1"/>
  <ignoredErrors>
    <ignoredError sqref="D15 G15 J15 D22:J22 C37:J37 D51:J51 M37 M51:N51 D31 F31:G31 I31:J31" formula="1"/>
    <ignoredError sqref="H31 E31" formula="1" formulaRange="1"/>
    <ignoredError sqref="B3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Cecilia Constancio Gomes da Silva</cp:lastModifiedBy>
  <cp:lastPrinted>2025-04-10T20:32:45Z</cp:lastPrinted>
  <dcterms:created xsi:type="dcterms:W3CDTF">2020-12-14T19:05:34Z</dcterms:created>
  <dcterms:modified xsi:type="dcterms:W3CDTF">2025-04-10T20:36:59Z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