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"/>
    </mc:Choice>
  </mc:AlternateContent>
  <xr:revisionPtr revIDLastSave="0" documentId="13_ncr:1_{DA08BBA6-AD0F-4216-8A6C-88424FFC69F5}" xr6:coauthVersionLast="47" xr6:coauthVersionMax="47" xr10:uidLastSave="{00000000-0000-0000-0000-000000000000}"/>
  <bookViews>
    <workbookView xWindow="0" yWindow="1230" windowWidth="28905" windowHeight="14010" xr2:uid="{00000000-000D-0000-FFFF-FFFF00000000}"/>
  </bookViews>
  <sheets>
    <sheet name="Atividades e Resultados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'Atividades e Resultados'!$A$1:$J$55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" i="2" l="1"/>
  <c r="J50" i="2"/>
  <c r="J51" i="2"/>
  <c r="J48" i="2"/>
  <c r="J43" i="2"/>
  <c r="J42" i="2"/>
  <c r="J37" i="2"/>
  <c r="J36" i="2"/>
  <c r="J28" i="2"/>
  <c r="J29" i="2"/>
  <c r="J30" i="2"/>
  <c r="J31" i="2"/>
  <c r="J27" i="2"/>
  <c r="J21" i="2"/>
  <c r="J22" i="2"/>
  <c r="J20" i="2"/>
  <c r="J11" i="2"/>
  <c r="J12" i="2"/>
  <c r="J13" i="2"/>
  <c r="J14" i="2"/>
  <c r="J15" i="2"/>
  <c r="J10" i="2"/>
  <c r="I49" i="2"/>
  <c r="I50" i="2"/>
  <c r="I51" i="2"/>
  <c r="I48" i="2"/>
  <c r="I43" i="2"/>
  <c r="I42" i="2"/>
  <c r="I37" i="2"/>
  <c r="I36" i="2"/>
  <c r="I28" i="2"/>
  <c r="I29" i="2"/>
  <c r="I30" i="2"/>
  <c r="I31" i="2"/>
  <c r="I27" i="2"/>
  <c r="I21" i="2"/>
  <c r="I22" i="2"/>
  <c r="I20" i="2"/>
  <c r="I11" i="2"/>
  <c r="I12" i="2"/>
  <c r="I13" i="2"/>
  <c r="I14" i="2"/>
  <c r="I15" i="2"/>
  <c r="I10" i="2"/>
  <c r="H10" i="2"/>
  <c r="H11" i="2"/>
  <c r="H12" i="2"/>
  <c r="H13" i="2"/>
  <c r="H14" i="2"/>
  <c r="H20" i="2"/>
  <c r="H21" i="2"/>
  <c r="H27" i="2"/>
  <c r="H28" i="2"/>
  <c r="H29" i="2"/>
  <c r="H30" i="2"/>
  <c r="H36" i="2"/>
  <c r="H42" i="2"/>
  <c r="H43" i="2"/>
  <c r="H48" i="2"/>
  <c r="H49" i="2"/>
  <c r="H50" i="2"/>
  <c r="F50" i="2" l="1"/>
  <c r="F49" i="2"/>
  <c r="F48" i="2"/>
  <c r="F42" i="2"/>
  <c r="F36" i="2"/>
  <c r="F21" i="2"/>
  <c r="F20" i="2"/>
  <c r="C50" i="2"/>
  <c r="C49" i="2"/>
  <c r="C48" i="2"/>
  <c r="C42" i="2"/>
  <c r="C36" i="2"/>
  <c r="C21" i="2"/>
  <c r="C20" i="2"/>
  <c r="F14" i="2"/>
  <c r="F13" i="2"/>
  <c r="F12" i="2"/>
  <c r="F11" i="2"/>
  <c r="F10" i="2"/>
  <c r="C14" i="2" l="1"/>
  <c r="C13" i="2"/>
  <c r="C12" i="2"/>
  <c r="C11" i="2"/>
  <c r="C10" i="2"/>
  <c r="C31" i="2" l="1"/>
  <c r="F31" i="2"/>
  <c r="E31" i="2"/>
  <c r="B31" i="2"/>
  <c r="G30" i="2"/>
  <c r="G29" i="2"/>
  <c r="G28" i="2"/>
  <c r="G27" i="2"/>
  <c r="D27" i="2"/>
  <c r="D28" i="2"/>
  <c r="D29" i="2"/>
  <c r="D30" i="2"/>
  <c r="H31" i="2" l="1"/>
  <c r="D31" i="2"/>
  <c r="G31" i="2"/>
  <c r="C22" i="2" l="1"/>
  <c r="G50" i="2" l="1"/>
  <c r="G49" i="2"/>
  <c r="G48" i="2"/>
  <c r="F51" i="2"/>
  <c r="E51" i="2"/>
  <c r="D50" i="2"/>
  <c r="D49" i="2"/>
  <c r="D48" i="2"/>
  <c r="F43" i="2"/>
  <c r="G42" i="2"/>
  <c r="G43" i="2" s="1"/>
  <c r="D42" i="2"/>
  <c r="D43" i="2" s="1"/>
  <c r="B51" i="2"/>
  <c r="G36" i="2"/>
  <c r="G37" i="2" s="1"/>
  <c r="D36" i="2"/>
  <c r="D37" i="2" s="1"/>
  <c r="F37" i="2"/>
  <c r="E37" i="2"/>
  <c r="C37" i="2"/>
  <c r="B37" i="2"/>
  <c r="G21" i="2"/>
  <c r="G20" i="2"/>
  <c r="E22" i="2"/>
  <c r="D21" i="2"/>
  <c r="D20" i="2"/>
  <c r="B22" i="2"/>
  <c r="H22" i="2" s="1"/>
  <c r="G14" i="2"/>
  <c r="G13" i="2"/>
  <c r="G12" i="2"/>
  <c r="G11" i="2"/>
  <c r="G10" i="2"/>
  <c r="D11" i="2"/>
  <c r="D12" i="2"/>
  <c r="D13" i="2"/>
  <c r="D14" i="2"/>
  <c r="D10" i="2"/>
  <c r="E15" i="2"/>
  <c r="B15" i="2"/>
  <c r="H15" i="2" s="1"/>
  <c r="H37" i="2" l="1"/>
  <c r="H51" i="2"/>
  <c r="G51" i="2"/>
  <c r="C51" i="2" l="1"/>
  <c r="C43" i="2"/>
  <c r="F22" i="2"/>
  <c r="F15" i="2"/>
  <c r="G15" i="2" s="1"/>
  <c r="D51" i="2" l="1"/>
  <c r="G22" i="2"/>
  <c r="D22" i="2"/>
  <c r="C15" i="2" l="1"/>
  <c r="D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AL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C48" authorId="0" shapeId="0" xr:uid="{AC037847-047E-4EE5-8767-873A90F23C67}">
      <text>
        <r>
          <rPr>
            <b/>
            <sz val="9"/>
            <color indexed="81"/>
            <rFont val="Segoe UI"/>
            <charset val="1"/>
          </rPr>
          <t>Luana Porfirio Pereira:</t>
        </r>
        <r>
          <rPr>
            <sz val="9"/>
            <color indexed="81"/>
            <rFont val="Segoe UI"/>
            <charset val="1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8" authorId="0" shapeId="0" xr:uid="{07171B78-7DCE-4734-8910-2B728ACD87FB}">
      <text>
        <r>
          <rPr>
            <b/>
            <sz val="9"/>
            <color indexed="81"/>
            <rFont val="Segoe UI"/>
            <charset val="1"/>
          </rPr>
          <t>Luana Porfirio Pereira:</t>
        </r>
        <r>
          <rPr>
            <sz val="9"/>
            <color indexed="81"/>
            <rFont val="Segoe UI"/>
            <charset val="1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F49" authorId="0" shapeId="0" xr:uid="{16CCC012-E919-416D-AFAC-6DBF14B4695F}">
      <text>
        <r>
          <rPr>
            <b/>
            <sz val="9"/>
            <color indexed="81"/>
            <rFont val="Segoe UI"/>
            <charset val="1"/>
          </rPr>
          <t>Luana Porfirio Pereira:</t>
        </r>
        <r>
          <rPr>
            <sz val="9"/>
            <color indexed="81"/>
            <rFont val="Segoe UI"/>
            <charset val="1"/>
          </rPr>
          <t xml:space="preserve">
Conforme informado os colaboradores não são considerados, pois não entram nas metas de contrato. Essas vagas são disponibilizadas para rede.
Diferença de 6 colaboradores</t>
        </r>
      </text>
    </comment>
  </commentList>
</comments>
</file>

<file path=xl/sharedStrings.xml><?xml version="1.0" encoding="utf-8"?>
<sst xmlns="http://schemas.openxmlformats.org/spreadsheetml/2006/main" count="102" uniqueCount="31">
  <si>
    <t>Janeiro</t>
  </si>
  <si>
    <t>Fevereiro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</si>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</sst>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20" fillId="33" borderId="17" xfId="0" applyFont="1" applyFill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161924</xdr:rowOff>
    </xdr:from>
    <xdr:to>
      <xdr:col>0</xdr:col>
      <xdr:colOff>1647266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52424"/>
          <a:ext cx="1418666" cy="634065"/>
        </a:xfrm>
        <a:prstGeom prst="rect">
          <a:avLst/>
        </a:prstGeom>
      </xdr:spPr>
    </xdr:pic>
    <xdr:clientData/>
  </xdr:twoCellAnchor>
  <xdr:twoCellAnchor>
    <xdr:from>
      <xdr:col>7</xdr:col>
      <xdr:colOff>439692</xdr:colOff>
      <xdr:row>2</xdr:row>
      <xdr:rowOff>44824</xdr:rowOff>
    </xdr:from>
    <xdr:to>
      <xdr:col>9</xdr:col>
      <xdr:colOff>212909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486" y="425824"/>
          <a:ext cx="938629" cy="8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1%20-%20Contrato%20de%20Gestao%20HMVJS%20Janeiro%20-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2%20-%20Contrato%20de%20Gestao%20HMVJS%20Fevereiro%20-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1%20-%20Dados%20Estatisticos%20-%20Janeiro%202025.xlsx" TargetMode="External"/><Relationship Id="rId1" Type="http://schemas.openxmlformats.org/officeDocument/2006/relationships/externalLinkPath" Target="/GERENTES/SAME%20ESTATISTICA/2025/7%20-%20DADOS%20ESTATISTICOS/1%20-%20Dados%20Estatisticos%20-%20Janeiro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2%20-%20Dados%20Estatisticos%20-%20Fevereiro%202025.xlsx" TargetMode="External"/><Relationship Id="rId1" Type="http://schemas.openxmlformats.org/officeDocument/2006/relationships/externalLinkPath" Target="/GERENTES/SAME%20ESTATISTICA/2025/7%20-%20DADOS%20ESTATISTICOS/2%20-%20Dados%20Estatisticos%20-%20Feverei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424</v>
          </cell>
        </row>
        <row r="12">
          <cell r="C12">
            <v>389</v>
          </cell>
        </row>
        <row r="13">
          <cell r="C13">
            <v>178</v>
          </cell>
        </row>
        <row r="14">
          <cell r="C14">
            <v>119</v>
          </cell>
        </row>
        <row r="15">
          <cell r="C15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458</v>
          </cell>
        </row>
        <row r="12">
          <cell r="C12">
            <v>383</v>
          </cell>
        </row>
        <row r="13">
          <cell r="C13">
            <v>170</v>
          </cell>
        </row>
        <row r="14">
          <cell r="C14">
            <v>122</v>
          </cell>
        </row>
        <row r="15">
          <cell r="C15">
            <v>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1083</v>
          </cell>
        </row>
        <row r="9">
          <cell r="B9">
            <v>340</v>
          </cell>
        </row>
        <row r="11">
          <cell r="B11">
            <v>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210</v>
          </cell>
        </row>
      </sheetData>
      <sheetData sheetId="16">
        <row r="20">
          <cell r="C20">
            <v>26</v>
          </cell>
        </row>
      </sheetData>
      <sheetData sheetId="17"/>
      <sheetData sheetId="18"/>
      <sheetData sheetId="19">
        <row r="54">
          <cell r="D54">
            <v>435</v>
          </cell>
          <cell r="E54">
            <v>2</v>
          </cell>
        </row>
        <row r="58">
          <cell r="D58">
            <v>45</v>
          </cell>
          <cell r="E58">
            <v>108</v>
          </cell>
        </row>
      </sheetData>
      <sheetData sheetId="20"/>
      <sheetData sheetId="21">
        <row r="11">
          <cell r="B11">
            <v>11837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1223</v>
          </cell>
        </row>
        <row r="9">
          <cell r="B9">
            <v>303</v>
          </cell>
        </row>
        <row r="11">
          <cell r="B11">
            <v>326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189</v>
          </cell>
        </row>
      </sheetData>
      <sheetData sheetId="16">
        <row r="20">
          <cell r="C20">
            <v>24</v>
          </cell>
        </row>
      </sheetData>
      <sheetData sheetId="17"/>
      <sheetData sheetId="18"/>
      <sheetData sheetId="19">
        <row r="54">
          <cell r="D54">
            <v>552</v>
          </cell>
          <cell r="E54">
            <v>2</v>
          </cell>
        </row>
        <row r="58">
          <cell r="D58">
            <v>35</v>
          </cell>
          <cell r="E58">
            <v>106</v>
          </cell>
        </row>
      </sheetData>
      <sheetData sheetId="20"/>
      <sheetData sheetId="21">
        <row r="11">
          <cell r="B11">
            <v>11070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4:AL57"/>
  <sheetViews>
    <sheetView showGridLines="0" tabSelected="1" view="pageBreakPreview" zoomScale="85" zoomScaleNormal="90" zoomScaleSheetLayoutView="85" workbookViewId="0">
      <pane xSplit="1" ySplit="9" topLeftCell="B45" activePane="bottomRight" state="frozen"/>
      <selection pane="topRight" activeCell="B1" sqref="B1"/>
      <selection pane="bottomLeft" activeCell="A10" sqref="A10"/>
      <selection pane="bottomRight" activeCell="P18" sqref="P18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9" width="8.7109375" style="1" customWidth="1"/>
    <col min="10" max="10" width="8.7109375" style="4" customWidth="1"/>
    <col min="11" max="11" width="9.7109375" customWidth="1"/>
  </cols>
  <sheetData>
    <row r="4" spans="1:38" ht="24.75" customHeight="1" x14ac:dyDescent="0.25">
      <c r="B4" s="35" t="s">
        <v>25</v>
      </c>
      <c r="C4" s="35"/>
      <c r="D4" s="35"/>
      <c r="E4" s="35"/>
      <c r="F4" s="35"/>
      <c r="G4" s="35"/>
    </row>
    <row r="6" spans="1:38" ht="15" customHeight="1" thickBot="1" x14ac:dyDescent="0.3">
      <c r="A6" s="34"/>
      <c r="B6" s="34"/>
      <c r="C6" s="34"/>
      <c r="D6" s="34"/>
      <c r="E6" s="34"/>
      <c r="F6" s="34"/>
      <c r="G6" s="19"/>
    </row>
    <row r="7" spans="1:38" ht="20.100000000000001" customHeight="1" thickBot="1" x14ac:dyDescent="0.3">
      <c r="A7" s="25"/>
    </row>
    <row r="8" spans="1:38" ht="20.100000000000001" customHeight="1" thickBot="1" x14ac:dyDescent="0.3">
      <c r="A8" s="32" t="s">
        <v>20</v>
      </c>
      <c r="B8" s="26" t="s">
        <v>0</v>
      </c>
      <c r="C8" s="27"/>
      <c r="D8" s="28"/>
      <c r="E8" s="26" t="s">
        <v>1</v>
      </c>
      <c r="F8" s="27"/>
      <c r="G8" s="28"/>
      <c r="H8" s="26" t="s">
        <v>2</v>
      </c>
      <c r="I8" s="27"/>
      <c r="J8" s="28"/>
    </row>
    <row r="9" spans="1:38" ht="15.75" thickBot="1" x14ac:dyDescent="0.3">
      <c r="A9" s="33"/>
      <c r="B9" s="2" t="s">
        <v>19</v>
      </c>
      <c r="C9" s="2" t="s">
        <v>4</v>
      </c>
      <c r="D9" s="5" t="s">
        <v>5</v>
      </c>
      <c r="E9" s="2" t="s">
        <v>19</v>
      </c>
      <c r="F9" s="2" t="s">
        <v>4</v>
      </c>
      <c r="G9" s="5" t="s">
        <v>5</v>
      </c>
      <c r="H9" s="2" t="s">
        <v>3</v>
      </c>
      <c r="I9" s="2" t="s">
        <v>4</v>
      </c>
      <c r="J9" s="5" t="s">
        <v>5</v>
      </c>
    </row>
    <row r="10" spans="1:38" ht="20.100000000000001" customHeight="1" thickBot="1" x14ac:dyDescent="0.3">
      <c r="A10" s="10" t="s">
        <v>7</v>
      </c>
      <c r="B10" s="9">
        <v>240</v>
      </c>
      <c r="C10" s="9">
        <f>'[1]Contr x Real (2)'!$C$11</f>
        <v>424</v>
      </c>
      <c r="D10" s="20">
        <f>C10/B10*100%</f>
        <v>1.7666666666666666</v>
      </c>
      <c r="E10" s="9">
        <v>240</v>
      </c>
      <c r="F10" s="9">
        <f>'[2]Contr x Real (2)'!$C$11</f>
        <v>458</v>
      </c>
      <c r="G10" s="20">
        <f>F10/E10*100%</f>
        <v>1.9083333333333334</v>
      </c>
      <c r="H10" s="8">
        <f>B10+E10</f>
        <v>480</v>
      </c>
      <c r="I10" s="8">
        <f>C10+F10</f>
        <v>882</v>
      </c>
      <c r="J10" s="11">
        <f>I10/H10</f>
        <v>1.8374999999999999</v>
      </c>
    </row>
    <row r="11" spans="1:38" ht="20.100000000000001" customHeight="1" thickBot="1" x14ac:dyDescent="0.3">
      <c r="A11" s="10" t="s">
        <v>8</v>
      </c>
      <c r="B11" s="9">
        <v>255</v>
      </c>
      <c r="C11" s="9">
        <f>'[1]Contr x Real (2)'!$C$12</f>
        <v>389</v>
      </c>
      <c r="D11" s="20">
        <f t="shared" ref="D11:D15" si="0">C11/B11*100%</f>
        <v>1.5254901960784313</v>
      </c>
      <c r="E11" s="9">
        <v>255</v>
      </c>
      <c r="F11" s="9">
        <f>'[2]Contr x Real (2)'!$C$12</f>
        <v>383</v>
      </c>
      <c r="G11" s="20">
        <f t="shared" ref="G11:G15" si="1">F11/E11*100%</f>
        <v>1.5019607843137255</v>
      </c>
      <c r="H11" s="8">
        <f t="shared" ref="H11:H15" si="2">B11+E11</f>
        <v>510</v>
      </c>
      <c r="I11" s="8">
        <f t="shared" ref="I11:I15" si="3">C11+F11</f>
        <v>772</v>
      </c>
      <c r="J11" s="11">
        <f t="shared" ref="J11:J15" si="4">I11/H11</f>
        <v>1.5137254901960784</v>
      </c>
    </row>
    <row r="12" spans="1:38" ht="20.100000000000001" customHeight="1" thickBot="1" x14ac:dyDescent="0.3">
      <c r="A12" s="10" t="s">
        <v>9</v>
      </c>
      <c r="B12" s="9">
        <v>215</v>
      </c>
      <c r="C12" s="9">
        <f>'[1]Contr x Real (2)'!$C$13</f>
        <v>178</v>
      </c>
      <c r="D12" s="20">
        <f t="shared" si="0"/>
        <v>0.82790697674418601</v>
      </c>
      <c r="E12" s="9">
        <v>215</v>
      </c>
      <c r="F12" s="9">
        <f>'[2]Contr x Real (2)'!$C$13</f>
        <v>170</v>
      </c>
      <c r="G12" s="20">
        <f t="shared" si="1"/>
        <v>0.79069767441860461</v>
      </c>
      <c r="H12" s="8">
        <f t="shared" si="2"/>
        <v>430</v>
      </c>
      <c r="I12" s="8">
        <f t="shared" si="3"/>
        <v>348</v>
      </c>
      <c r="J12" s="11">
        <f t="shared" si="4"/>
        <v>0.80930232558139537</v>
      </c>
    </row>
    <row r="13" spans="1:38" ht="20.100000000000001" customHeight="1" thickBot="1" x14ac:dyDescent="0.3">
      <c r="A13" s="10" t="s">
        <v>10</v>
      </c>
      <c r="B13" s="9">
        <v>160</v>
      </c>
      <c r="C13" s="9">
        <f>'[1]Contr x Real (2)'!$C$14</f>
        <v>119</v>
      </c>
      <c r="D13" s="20">
        <f t="shared" si="0"/>
        <v>0.74375000000000002</v>
      </c>
      <c r="E13" s="9">
        <v>160</v>
      </c>
      <c r="F13" s="9">
        <f>'[2]Contr x Real (2)'!$C$14</f>
        <v>122</v>
      </c>
      <c r="G13" s="20">
        <f t="shared" si="1"/>
        <v>0.76249999999999996</v>
      </c>
      <c r="H13" s="8">
        <f t="shared" si="2"/>
        <v>320</v>
      </c>
      <c r="I13" s="8">
        <f t="shared" si="3"/>
        <v>241</v>
      </c>
      <c r="J13" s="11">
        <f t="shared" si="4"/>
        <v>0.75312500000000004</v>
      </c>
    </row>
    <row r="14" spans="1:38" ht="20.100000000000001" customHeight="1" thickBot="1" x14ac:dyDescent="0.3">
      <c r="A14" s="10" t="s">
        <v>11</v>
      </c>
      <c r="B14" s="9">
        <v>15</v>
      </c>
      <c r="C14" s="9">
        <f>'[1]Contr x Real (2)'!$C$15</f>
        <v>7</v>
      </c>
      <c r="D14" s="20">
        <f t="shared" si="0"/>
        <v>0.46666666666666667</v>
      </c>
      <c r="E14" s="9">
        <v>15</v>
      </c>
      <c r="F14" s="9">
        <f>'[2]Contr x Real (2)'!$C$15</f>
        <v>6</v>
      </c>
      <c r="G14" s="20">
        <f t="shared" si="1"/>
        <v>0.4</v>
      </c>
      <c r="H14" s="8">
        <f t="shared" si="2"/>
        <v>30</v>
      </c>
      <c r="I14" s="8">
        <f t="shared" si="3"/>
        <v>13</v>
      </c>
      <c r="J14" s="11">
        <f t="shared" si="4"/>
        <v>0.43333333333333335</v>
      </c>
    </row>
    <row r="15" spans="1:38" s="3" customFormat="1" ht="20.100000000000001" customHeight="1" thickBot="1" x14ac:dyDescent="0.3">
      <c r="A15" s="12" t="s">
        <v>2</v>
      </c>
      <c r="B15" s="8">
        <f>SUM(B10:B14)</f>
        <v>885</v>
      </c>
      <c r="C15" s="8">
        <f t="shared" ref="C15:F15" si="5">SUM(C10:C14)</f>
        <v>1117</v>
      </c>
      <c r="D15" s="11">
        <f t="shared" si="0"/>
        <v>1.2621468926553672</v>
      </c>
      <c r="E15" s="8">
        <f>SUM(E10:E14)</f>
        <v>885</v>
      </c>
      <c r="F15" s="8">
        <f t="shared" si="5"/>
        <v>1139</v>
      </c>
      <c r="G15" s="11">
        <f t="shared" si="1"/>
        <v>1.2870056497175142</v>
      </c>
      <c r="H15" s="8">
        <f t="shared" si="2"/>
        <v>1770</v>
      </c>
      <c r="I15" s="8">
        <f t="shared" si="3"/>
        <v>2256</v>
      </c>
      <c r="J15" s="11">
        <f t="shared" si="4"/>
        <v>1.2745762711864406</v>
      </c>
    </row>
    <row r="16" spans="1:38" ht="20.100000000000001" customHeight="1" thickBot="1" x14ac:dyDescent="0.3">
      <c r="A16" s="13"/>
      <c r="B16" s="14"/>
      <c r="C16" s="14"/>
      <c r="D16" s="21"/>
      <c r="E16" s="14"/>
      <c r="F16" s="14"/>
      <c r="G16" s="14"/>
      <c r="H16" s="14"/>
      <c r="I16" s="14"/>
      <c r="J16" s="15"/>
    </row>
    <row r="17" spans="1:10" ht="20.100000000000001" customHeight="1" thickBot="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ht="20.100000000000001" customHeight="1" thickBot="1" x14ac:dyDescent="0.3">
      <c r="A18" s="32" t="s">
        <v>21</v>
      </c>
      <c r="B18" s="26" t="s">
        <v>0</v>
      </c>
      <c r="C18" s="27"/>
      <c r="D18" s="28"/>
      <c r="E18" s="26" t="s">
        <v>1</v>
      </c>
      <c r="F18" s="27"/>
      <c r="G18" s="28"/>
      <c r="H18" s="29" t="s">
        <v>2</v>
      </c>
      <c r="I18" s="30"/>
      <c r="J18" s="31"/>
    </row>
    <row r="19" spans="1:10" s="24" customFormat="1" ht="15.75" thickBot="1" x14ac:dyDescent="0.3">
      <c r="A19" s="33"/>
      <c r="B19" s="2" t="s">
        <v>19</v>
      </c>
      <c r="C19" s="22" t="s">
        <v>4</v>
      </c>
      <c r="D19" s="5" t="s">
        <v>5</v>
      </c>
      <c r="E19" s="2" t="s">
        <v>19</v>
      </c>
      <c r="F19" s="2" t="s">
        <v>4</v>
      </c>
      <c r="G19" s="5" t="s">
        <v>5</v>
      </c>
      <c r="H19" s="22" t="s">
        <v>3</v>
      </c>
      <c r="I19" s="22" t="s">
        <v>4</v>
      </c>
      <c r="J19" s="23" t="s">
        <v>5</v>
      </c>
    </row>
    <row r="20" spans="1:10" ht="20.100000000000001" customHeight="1" thickBot="1" x14ac:dyDescent="0.3">
      <c r="A20" s="10" t="s">
        <v>12</v>
      </c>
      <c r="B20" s="9">
        <v>500</v>
      </c>
      <c r="C20" s="9">
        <f>'[3]1 - AMBULATORIO'!$B$9</f>
        <v>340</v>
      </c>
      <c r="D20" s="20">
        <f>C20/B20*100%</f>
        <v>0.68</v>
      </c>
      <c r="E20" s="9">
        <v>500</v>
      </c>
      <c r="F20" s="9">
        <f>'[4]1 - AMBULATORIO'!$B$9</f>
        <v>303</v>
      </c>
      <c r="G20" s="20">
        <f>F20/E20*100%</f>
        <v>0.60599999999999998</v>
      </c>
      <c r="H20" s="8">
        <f>B20+E20</f>
        <v>1000</v>
      </c>
      <c r="I20" s="8">
        <f>C20+F20</f>
        <v>643</v>
      </c>
      <c r="J20" s="11">
        <f>I20/H20</f>
        <v>0.64300000000000002</v>
      </c>
    </row>
    <row r="21" spans="1:10" ht="20.100000000000001" customHeight="1" thickBot="1" x14ac:dyDescent="0.3">
      <c r="A21" s="10" t="s">
        <v>6</v>
      </c>
      <c r="B21" s="9">
        <v>1400</v>
      </c>
      <c r="C21" s="9">
        <f>'[3]1 - AMBULATORIO'!$B$7+'[3]1 - AMBULATORIO'!$B$11</f>
        <v>1415</v>
      </c>
      <c r="D21" s="20">
        <f t="shared" ref="D21:D22" si="6">C21/B21*100%</f>
        <v>1.0107142857142857</v>
      </c>
      <c r="E21" s="9">
        <v>1400</v>
      </c>
      <c r="F21" s="9">
        <f>'[4]1 - AMBULATORIO'!$B$7+'[4]1 - AMBULATORIO'!$B$11</f>
        <v>1549</v>
      </c>
      <c r="G21" s="20">
        <f t="shared" ref="G21:G22" si="7">F21/E21*100%</f>
        <v>1.1064285714285715</v>
      </c>
      <c r="H21" s="8">
        <f>B21+E21</f>
        <v>2800</v>
      </c>
      <c r="I21" s="8">
        <f t="shared" ref="I21:I22" si="8">C21+F21</f>
        <v>2964</v>
      </c>
      <c r="J21" s="11">
        <f t="shared" ref="J21:J22" si="9">I21/H21</f>
        <v>1.0585714285714285</v>
      </c>
    </row>
    <row r="22" spans="1:10" s="6" customFormat="1" ht="20.100000000000001" customHeight="1" thickBot="1" x14ac:dyDescent="0.3">
      <c r="A22" s="12" t="s">
        <v>2</v>
      </c>
      <c r="B22" s="8">
        <f>SUM(B20:B21)</f>
        <v>1900</v>
      </c>
      <c r="C22" s="8">
        <f>SUM(C20:C21)</f>
        <v>1755</v>
      </c>
      <c r="D22" s="11">
        <f t="shared" si="6"/>
        <v>0.92368421052631577</v>
      </c>
      <c r="E22" s="8">
        <f>SUM(E20:E21)</f>
        <v>1900</v>
      </c>
      <c r="F22" s="8">
        <f>SUM(F20:F21)</f>
        <v>1852</v>
      </c>
      <c r="G22" s="11">
        <f t="shared" si="7"/>
        <v>0.97473684210526312</v>
      </c>
      <c r="H22" s="8">
        <f>B22+E22</f>
        <v>3800</v>
      </c>
      <c r="I22" s="8">
        <f t="shared" si="8"/>
        <v>3607</v>
      </c>
      <c r="J22" s="11">
        <f t="shared" si="9"/>
        <v>0.9492105263157895</v>
      </c>
    </row>
    <row r="23" spans="1:10" ht="20.100000000000001" customHeight="1" x14ac:dyDescent="0.25">
      <c r="A23" s="16"/>
      <c r="B23" s="17"/>
      <c r="C23" s="17"/>
      <c r="D23" s="18"/>
      <c r="E23" s="17"/>
      <c r="F23" s="17"/>
      <c r="G23" s="17"/>
      <c r="H23" s="17"/>
      <c r="I23" s="17"/>
      <c r="J23" s="18"/>
    </row>
    <row r="24" spans="1:10" ht="20.100000000000001" customHeight="1" thickBot="1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ht="20.100000000000001" customHeight="1" thickBot="1" x14ac:dyDescent="0.3">
      <c r="A25" s="32" t="s">
        <v>29</v>
      </c>
      <c r="B25" s="26" t="s">
        <v>0</v>
      </c>
      <c r="C25" s="27"/>
      <c r="D25" s="28"/>
      <c r="E25" s="26" t="s">
        <v>1</v>
      </c>
      <c r="F25" s="27"/>
      <c r="G25" s="28"/>
      <c r="H25" s="29" t="s">
        <v>2</v>
      </c>
      <c r="I25" s="30"/>
      <c r="J25" s="31"/>
    </row>
    <row r="26" spans="1:10" ht="15.75" thickBot="1" x14ac:dyDescent="0.3">
      <c r="A26" s="33"/>
      <c r="B26" s="2" t="s">
        <v>19</v>
      </c>
      <c r="C26" s="22" t="s">
        <v>4</v>
      </c>
      <c r="D26" s="5" t="s">
        <v>5</v>
      </c>
      <c r="E26" s="2" t="s">
        <v>19</v>
      </c>
      <c r="F26" s="2" t="s">
        <v>4</v>
      </c>
      <c r="G26" s="5" t="s">
        <v>5</v>
      </c>
      <c r="H26" s="12" t="s">
        <v>3</v>
      </c>
      <c r="I26" s="12" t="s">
        <v>4</v>
      </c>
      <c r="J26" s="11" t="s">
        <v>5</v>
      </c>
    </row>
    <row r="27" spans="1:10" ht="20.100000000000001" customHeight="1" thickBot="1" x14ac:dyDescent="0.3">
      <c r="A27" s="10" t="s">
        <v>26</v>
      </c>
      <c r="B27" s="9">
        <v>16</v>
      </c>
      <c r="C27" s="9">
        <v>20</v>
      </c>
      <c r="D27" s="20">
        <f t="shared" ref="D27:D30" si="10">C27/B27*100%</f>
        <v>1.25</v>
      </c>
      <c r="E27" s="9">
        <v>16</v>
      </c>
      <c r="F27" s="9">
        <v>14</v>
      </c>
      <c r="G27" s="20">
        <f t="shared" ref="G27:G30" si="11">F27/E27*100%</f>
        <v>0.875</v>
      </c>
      <c r="H27" s="8">
        <f>B27+E27</f>
        <v>32</v>
      </c>
      <c r="I27" s="8">
        <f>C27+F27</f>
        <v>34</v>
      </c>
      <c r="J27" s="11">
        <f>I27/H27</f>
        <v>1.0625</v>
      </c>
    </row>
    <row r="28" spans="1:10" ht="20.100000000000001" customHeight="1" thickBot="1" x14ac:dyDescent="0.3">
      <c r="A28" s="10" t="s">
        <v>27</v>
      </c>
      <c r="B28" s="9">
        <v>60</v>
      </c>
      <c r="C28" s="9">
        <v>101</v>
      </c>
      <c r="D28" s="20">
        <f t="shared" si="10"/>
        <v>1.6833333333333333</v>
      </c>
      <c r="E28" s="9">
        <v>60</v>
      </c>
      <c r="F28" s="9">
        <v>91</v>
      </c>
      <c r="G28" s="20">
        <f t="shared" si="11"/>
        <v>1.5166666666666666</v>
      </c>
      <c r="H28" s="8">
        <f>B28+E28</f>
        <v>120</v>
      </c>
      <c r="I28" s="8">
        <f t="shared" ref="I28:I31" si="12">C28+F28</f>
        <v>192</v>
      </c>
      <c r="J28" s="11">
        <f t="shared" ref="J28:J31" si="13">I28/H28</f>
        <v>1.6</v>
      </c>
    </row>
    <row r="29" spans="1:10" ht="20.100000000000001" customHeight="1" thickBot="1" x14ac:dyDescent="0.3">
      <c r="A29" s="10" t="s">
        <v>28</v>
      </c>
      <c r="B29" s="9">
        <v>20</v>
      </c>
      <c r="C29" s="9">
        <v>34</v>
      </c>
      <c r="D29" s="20">
        <f t="shared" si="10"/>
        <v>1.7</v>
      </c>
      <c r="E29" s="9">
        <v>20</v>
      </c>
      <c r="F29" s="9">
        <v>42</v>
      </c>
      <c r="G29" s="20">
        <f t="shared" si="11"/>
        <v>2.1</v>
      </c>
      <c r="H29" s="8">
        <f>B29+E29</f>
        <v>40</v>
      </c>
      <c r="I29" s="8">
        <f t="shared" si="12"/>
        <v>76</v>
      </c>
      <c r="J29" s="11">
        <f t="shared" si="13"/>
        <v>1.9</v>
      </c>
    </row>
    <row r="30" spans="1:10" ht="30.75" thickBot="1" x14ac:dyDescent="0.3">
      <c r="A30" s="10" t="s">
        <v>30</v>
      </c>
      <c r="B30" s="9">
        <v>104</v>
      </c>
      <c r="C30" s="9">
        <v>126</v>
      </c>
      <c r="D30" s="20">
        <f t="shared" si="10"/>
        <v>1.2115384615384615</v>
      </c>
      <c r="E30" s="9">
        <v>104</v>
      </c>
      <c r="F30" s="9">
        <v>135</v>
      </c>
      <c r="G30" s="20">
        <f t="shared" si="11"/>
        <v>1.2980769230769231</v>
      </c>
      <c r="H30" s="8">
        <f>B30+E30</f>
        <v>208</v>
      </c>
      <c r="I30" s="8">
        <f t="shared" si="12"/>
        <v>261</v>
      </c>
      <c r="J30" s="11">
        <f t="shared" si="13"/>
        <v>1.2548076923076923</v>
      </c>
    </row>
    <row r="31" spans="1:10" s="6" customFormat="1" ht="20.100000000000001" customHeight="1" thickBot="1" x14ac:dyDescent="0.3">
      <c r="A31" s="12" t="s">
        <v>2</v>
      </c>
      <c r="B31" s="8">
        <f>SUM(B27:B30)</f>
        <v>200</v>
      </c>
      <c r="C31" s="8">
        <f>SUM(C27:C30)</f>
        <v>281</v>
      </c>
      <c r="D31" s="11">
        <f>C31/B31*100%</f>
        <v>1.405</v>
      </c>
      <c r="E31" s="8">
        <f>SUM(E27:E30)</f>
        <v>200</v>
      </c>
      <c r="F31" s="8">
        <f>SUM(F27:F30)</f>
        <v>282</v>
      </c>
      <c r="G31" s="11">
        <f>F31/E31*100%</f>
        <v>1.41</v>
      </c>
      <c r="H31" s="8">
        <f>B31+E31</f>
        <v>400</v>
      </c>
      <c r="I31" s="8">
        <f t="shared" si="12"/>
        <v>563</v>
      </c>
      <c r="J31" s="11">
        <f t="shared" si="13"/>
        <v>1.4075</v>
      </c>
    </row>
    <row r="32" spans="1:10" ht="20.100000000000001" customHeight="1" x14ac:dyDescent="0.25">
      <c r="A32" s="16"/>
      <c r="B32" s="17"/>
      <c r="C32" s="17"/>
      <c r="D32" s="18"/>
      <c r="E32" s="17"/>
      <c r="F32" s="17"/>
      <c r="G32" s="17"/>
      <c r="H32" s="17"/>
      <c r="I32" s="17"/>
      <c r="J32" s="18"/>
    </row>
    <row r="33" spans="1:10" ht="20.100000000000001" customHeight="1" thickBot="1" x14ac:dyDescent="0.3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20.100000000000001" customHeight="1" thickBot="1" x14ac:dyDescent="0.3">
      <c r="A34" s="32" t="s">
        <v>24</v>
      </c>
      <c r="B34" s="26" t="s">
        <v>0</v>
      </c>
      <c r="C34" s="27"/>
      <c r="D34" s="28"/>
      <c r="E34" s="26" t="s">
        <v>1</v>
      </c>
      <c r="F34" s="27"/>
      <c r="G34" s="28"/>
      <c r="H34" s="29" t="s">
        <v>2</v>
      </c>
      <c r="I34" s="30"/>
      <c r="J34" s="31"/>
    </row>
    <row r="35" spans="1:10" ht="15.75" thickBot="1" x14ac:dyDescent="0.3">
      <c r="A35" s="33"/>
      <c r="B35" s="2" t="s">
        <v>19</v>
      </c>
      <c r="C35" s="22" t="s">
        <v>4</v>
      </c>
      <c r="D35" s="5" t="s">
        <v>5</v>
      </c>
      <c r="E35" s="2" t="s">
        <v>19</v>
      </c>
      <c r="F35" s="2" t="s">
        <v>4</v>
      </c>
      <c r="G35" s="5" t="s">
        <v>5</v>
      </c>
      <c r="H35" s="12" t="s">
        <v>3</v>
      </c>
      <c r="I35" s="12" t="s">
        <v>4</v>
      </c>
      <c r="J35" s="11" t="s">
        <v>5</v>
      </c>
    </row>
    <row r="36" spans="1:10" ht="20.100000000000001" customHeight="1" thickBot="1" x14ac:dyDescent="0.3">
      <c r="A36" s="10" t="s">
        <v>13</v>
      </c>
      <c r="B36" s="9">
        <v>15000</v>
      </c>
      <c r="C36" s="9">
        <f>'[3]21 - SAME - P.A EMERGENCIA'!$B$11</f>
        <v>11837</v>
      </c>
      <c r="D36" s="20">
        <f>C36/B36*100%</f>
        <v>0.78913333333333335</v>
      </c>
      <c r="E36" s="9">
        <v>15000</v>
      </c>
      <c r="F36" s="9">
        <f>'[4]21 - SAME - P.A EMERGENCIA'!$B$11</f>
        <v>11070</v>
      </c>
      <c r="G36" s="20">
        <f>F36/E36*100%</f>
        <v>0.73799999999999999</v>
      </c>
      <c r="H36" s="8">
        <f>B36+E36</f>
        <v>30000</v>
      </c>
      <c r="I36" s="8">
        <f>C36+F36</f>
        <v>22907</v>
      </c>
      <c r="J36" s="11">
        <f>I36/H36</f>
        <v>0.76356666666666662</v>
      </c>
    </row>
    <row r="37" spans="1:10" s="6" customFormat="1" ht="20.100000000000001" customHeight="1" thickBot="1" x14ac:dyDescent="0.3">
      <c r="A37" s="12" t="s">
        <v>2</v>
      </c>
      <c r="B37" s="8">
        <f>B36</f>
        <v>15000</v>
      </c>
      <c r="C37" s="8">
        <f t="shared" ref="C37" si="14">SUM(C36)</f>
        <v>11837</v>
      </c>
      <c r="D37" s="11">
        <f>D36</f>
        <v>0.78913333333333335</v>
      </c>
      <c r="E37" s="8">
        <f>E36</f>
        <v>15000</v>
      </c>
      <c r="F37" s="8">
        <f t="shared" ref="F37" si="15">SUM(F36)</f>
        <v>11070</v>
      </c>
      <c r="G37" s="11">
        <f>G36</f>
        <v>0.73799999999999999</v>
      </c>
      <c r="H37" s="8">
        <f>B37+E37</f>
        <v>30000</v>
      </c>
      <c r="I37" s="8">
        <f>C37+F37</f>
        <v>22907</v>
      </c>
      <c r="J37" s="11">
        <f>I37/H37</f>
        <v>0.76356666666666662</v>
      </c>
    </row>
    <row r="38" spans="1:10" ht="20.100000000000001" customHeight="1" x14ac:dyDescent="0.25">
      <c r="A38" s="16"/>
      <c r="B38" s="17"/>
      <c r="C38" s="17"/>
      <c r="D38" s="18"/>
      <c r="E38" s="17"/>
      <c r="F38" s="17"/>
      <c r="G38" s="17"/>
      <c r="H38" s="17"/>
      <c r="I38" s="17"/>
      <c r="J38" s="18"/>
    </row>
    <row r="39" spans="1:10" ht="20.100000000000001" customHeight="1" thickBot="1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ht="20.100000000000001" customHeight="1" thickBot="1" x14ac:dyDescent="0.3">
      <c r="A40" s="32" t="s">
        <v>23</v>
      </c>
      <c r="B40" s="26" t="s">
        <v>0</v>
      </c>
      <c r="C40" s="27"/>
      <c r="D40" s="28"/>
      <c r="E40" s="26" t="s">
        <v>1</v>
      </c>
      <c r="F40" s="27"/>
      <c r="G40" s="28"/>
      <c r="H40" s="29" t="s">
        <v>2</v>
      </c>
      <c r="I40" s="30"/>
      <c r="J40" s="31"/>
    </row>
    <row r="41" spans="1:10" ht="15.75" thickBot="1" x14ac:dyDescent="0.3">
      <c r="A41" s="33"/>
      <c r="B41" s="2" t="s">
        <v>19</v>
      </c>
      <c r="C41" s="22" t="s">
        <v>4</v>
      </c>
      <c r="D41" s="5" t="s">
        <v>5</v>
      </c>
      <c r="E41" s="2" t="s">
        <v>19</v>
      </c>
      <c r="F41" s="2" t="s">
        <v>4</v>
      </c>
      <c r="G41" s="5" t="s">
        <v>5</v>
      </c>
      <c r="H41" s="12" t="s">
        <v>3</v>
      </c>
      <c r="I41" s="12" t="s">
        <v>4</v>
      </c>
      <c r="J41" s="11" t="s">
        <v>5</v>
      </c>
    </row>
    <row r="42" spans="1:10" ht="20.100000000000001" customHeight="1" thickBot="1" x14ac:dyDescent="0.3">
      <c r="A42" s="10" t="s">
        <v>14</v>
      </c>
      <c r="B42" s="9">
        <v>180</v>
      </c>
      <c r="C42" s="9">
        <f>'[3]15 - MELHOR EM CASA'!$C$11</f>
        <v>210</v>
      </c>
      <c r="D42" s="20">
        <f>C42/B42*100%</f>
        <v>1.1666666666666667</v>
      </c>
      <c r="E42" s="9">
        <v>180</v>
      </c>
      <c r="F42" s="9">
        <f>'[4]15 - MELHOR EM CASA'!$C$11</f>
        <v>189</v>
      </c>
      <c r="G42" s="20">
        <f>F42/E42*100%</f>
        <v>1.05</v>
      </c>
      <c r="H42" s="8">
        <f>B42+E42</f>
        <v>360</v>
      </c>
      <c r="I42" s="8">
        <f>C42+F42</f>
        <v>399</v>
      </c>
      <c r="J42" s="11">
        <f>I42/H42</f>
        <v>1.1083333333333334</v>
      </c>
    </row>
    <row r="43" spans="1:10" s="6" customFormat="1" ht="20.100000000000001" customHeight="1" thickBot="1" x14ac:dyDescent="0.3">
      <c r="A43" s="12" t="s">
        <v>2</v>
      </c>
      <c r="B43" s="8">
        <v>180</v>
      </c>
      <c r="C43" s="8">
        <f t="shared" ref="C43" si="16">SUM(C42)</f>
        <v>210</v>
      </c>
      <c r="D43" s="11">
        <f>D42</f>
        <v>1.1666666666666667</v>
      </c>
      <c r="E43" s="8">
        <v>180</v>
      </c>
      <c r="F43" s="8">
        <f t="shared" ref="F43" si="17">SUM(F42)</f>
        <v>189</v>
      </c>
      <c r="G43" s="11">
        <f>G42</f>
        <v>1.05</v>
      </c>
      <c r="H43" s="8">
        <f>B43+E43</f>
        <v>360</v>
      </c>
      <c r="I43" s="8">
        <f>C43+F43</f>
        <v>399</v>
      </c>
      <c r="J43" s="11">
        <f>I43/H43</f>
        <v>1.1083333333333334</v>
      </c>
    </row>
    <row r="44" spans="1:10" ht="20.100000000000001" customHeight="1" x14ac:dyDescent="0.25">
      <c r="A44" s="16"/>
      <c r="B44" s="17"/>
      <c r="C44" s="17"/>
      <c r="D44" s="18"/>
      <c r="E44" s="17"/>
      <c r="F44" s="17"/>
      <c r="G44" s="17"/>
      <c r="H44" s="17"/>
      <c r="I44" s="17"/>
      <c r="J44" s="18"/>
    </row>
    <row r="45" spans="1:10" ht="20.100000000000001" customHeight="1" thickBot="1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0.100000000000001" customHeight="1" thickBot="1" x14ac:dyDescent="0.3">
      <c r="A46" s="32" t="s">
        <v>22</v>
      </c>
      <c r="B46" s="26" t="s">
        <v>0</v>
      </c>
      <c r="C46" s="27"/>
      <c r="D46" s="28"/>
      <c r="E46" s="26" t="s">
        <v>1</v>
      </c>
      <c r="F46" s="27"/>
      <c r="G46" s="28"/>
      <c r="H46" s="29" t="s">
        <v>2</v>
      </c>
      <c r="I46" s="30"/>
      <c r="J46" s="31"/>
    </row>
    <row r="47" spans="1:10" ht="15.75" thickBot="1" x14ac:dyDescent="0.3">
      <c r="A47" s="33"/>
      <c r="B47" s="2" t="s">
        <v>19</v>
      </c>
      <c r="C47" s="22" t="s">
        <v>4</v>
      </c>
      <c r="D47" s="5" t="s">
        <v>5</v>
      </c>
      <c r="E47" s="2" t="s">
        <v>19</v>
      </c>
      <c r="F47" s="2" t="s">
        <v>4</v>
      </c>
      <c r="G47" s="5" t="s">
        <v>5</v>
      </c>
      <c r="H47" s="12" t="s">
        <v>3</v>
      </c>
      <c r="I47" s="12" t="s">
        <v>4</v>
      </c>
      <c r="J47" s="11" t="s">
        <v>5</v>
      </c>
    </row>
    <row r="48" spans="1:10" ht="15.75" thickBot="1" x14ac:dyDescent="0.3">
      <c r="A48" s="10" t="s">
        <v>15</v>
      </c>
      <c r="B48" s="10">
        <v>460</v>
      </c>
      <c r="C48" s="10">
        <f>'[3]19 - RADIOLOGIA'!$D$54+'[3]19 - RADIOLOGIA'!$E$54</f>
        <v>437</v>
      </c>
      <c r="D48" s="20">
        <f t="shared" ref="D48:D50" si="18">C48/B48*100%</f>
        <v>0.95</v>
      </c>
      <c r="E48" s="10">
        <v>460</v>
      </c>
      <c r="F48" s="10">
        <f>'[4]19 - RADIOLOGIA'!$D$54+'[4]19 - RADIOLOGIA'!$E$54</f>
        <v>554</v>
      </c>
      <c r="G48" s="20">
        <f t="shared" ref="G48:G50" si="19">F48/E48*100%</f>
        <v>1.2043478260869565</v>
      </c>
      <c r="H48" s="8">
        <f>B48+E48</f>
        <v>920</v>
      </c>
      <c r="I48" s="8">
        <f>C48+F48</f>
        <v>991</v>
      </c>
      <c r="J48" s="11">
        <f>I48/H48</f>
        <v>1.0771739130434783</v>
      </c>
    </row>
    <row r="49" spans="1:10" ht="20.100000000000001" customHeight="1" thickBot="1" x14ac:dyDescent="0.3">
      <c r="A49" s="10" t="s">
        <v>16</v>
      </c>
      <c r="B49" s="10">
        <v>100</v>
      </c>
      <c r="C49" s="9">
        <f>'[3]19 - RADIOLOGIA'!$D$58+'[3]19 - RADIOLOGIA'!$E$58</f>
        <v>153</v>
      </c>
      <c r="D49" s="20">
        <f t="shared" si="18"/>
        <v>1.53</v>
      </c>
      <c r="E49" s="10">
        <v>100</v>
      </c>
      <c r="F49" s="9">
        <f>'[4]19 - RADIOLOGIA'!$D$58+'[4]19 - RADIOLOGIA'!$E$58</f>
        <v>141</v>
      </c>
      <c r="G49" s="20">
        <f t="shared" si="19"/>
        <v>1.41</v>
      </c>
      <c r="H49" s="8">
        <f>B49+E49</f>
        <v>200</v>
      </c>
      <c r="I49" s="8">
        <f t="shared" ref="I49:I51" si="20">C49+F49</f>
        <v>294</v>
      </c>
      <c r="J49" s="11">
        <f t="shared" ref="J49:J51" si="21">I49/H49</f>
        <v>1.47</v>
      </c>
    </row>
    <row r="50" spans="1:10" ht="20.100000000000001" customHeight="1" thickBot="1" x14ac:dyDescent="0.3">
      <c r="A50" s="10" t="s">
        <v>17</v>
      </c>
      <c r="B50" s="10">
        <v>20</v>
      </c>
      <c r="C50" s="10">
        <f>'[3]16 - METODOS GRAFICOS'!$C$20</f>
        <v>26</v>
      </c>
      <c r="D50" s="20">
        <f t="shared" si="18"/>
        <v>1.3</v>
      </c>
      <c r="E50" s="10">
        <v>20</v>
      </c>
      <c r="F50" s="10">
        <f>'[4]16 - METODOS GRAFICOS'!$C$20</f>
        <v>24</v>
      </c>
      <c r="G50" s="20">
        <f t="shared" si="19"/>
        <v>1.2</v>
      </c>
      <c r="H50" s="8">
        <f>B50+E50</f>
        <v>40</v>
      </c>
      <c r="I50" s="8">
        <f t="shared" si="20"/>
        <v>50</v>
      </c>
      <c r="J50" s="11">
        <f t="shared" si="21"/>
        <v>1.25</v>
      </c>
    </row>
    <row r="51" spans="1:10" s="6" customFormat="1" ht="20.100000000000001" customHeight="1" thickBot="1" x14ac:dyDescent="0.3">
      <c r="A51" s="12" t="s">
        <v>2</v>
      </c>
      <c r="B51" s="8">
        <f>SUM(B48:B50)</f>
        <v>580</v>
      </c>
      <c r="C51" s="8">
        <f t="shared" ref="C51:F51" si="22">SUM(C48:C50)</f>
        <v>616</v>
      </c>
      <c r="D51" s="11">
        <f>C51/B51*100%</f>
        <v>1.0620689655172413</v>
      </c>
      <c r="E51" s="8">
        <f>SUM(E48:E50)</f>
        <v>580</v>
      </c>
      <c r="F51" s="8">
        <f t="shared" si="22"/>
        <v>719</v>
      </c>
      <c r="G51" s="11">
        <f>F51/E51*100%</f>
        <v>1.2396551724137932</v>
      </c>
      <c r="H51" s="8">
        <f>B51+E51</f>
        <v>1160</v>
      </c>
      <c r="I51" s="8">
        <f t="shared" si="20"/>
        <v>1335</v>
      </c>
      <c r="J51" s="11">
        <f t="shared" si="21"/>
        <v>1.1508620689655173</v>
      </c>
    </row>
    <row r="52" spans="1:10" ht="30" customHeight="1" x14ac:dyDescent="0.25">
      <c r="A52" s="36" t="s">
        <v>18</v>
      </c>
      <c r="B52" s="36"/>
      <c r="C52" s="36"/>
      <c r="D52" s="36"/>
      <c r="E52" s="36"/>
      <c r="F52" s="36"/>
      <c r="G52" s="36"/>
    </row>
    <row r="53" spans="1:10" x14ac:dyDescent="0.25">
      <c r="A53" s="7"/>
    </row>
    <row r="57" spans="1:10" x14ac:dyDescent="0.25">
      <c r="A57" s="6"/>
    </row>
  </sheetData>
  <mergeCells count="31">
    <mergeCell ref="B46:D46"/>
    <mergeCell ref="E46:G46"/>
    <mergeCell ref="A52:G52"/>
    <mergeCell ref="A45:J45"/>
    <mergeCell ref="A24:J24"/>
    <mergeCell ref="A33:J33"/>
    <mergeCell ref="A39:J39"/>
    <mergeCell ref="H46:J46"/>
    <mergeCell ref="A46:A47"/>
    <mergeCell ref="A40:A41"/>
    <mergeCell ref="H25:J25"/>
    <mergeCell ref="A34:A35"/>
    <mergeCell ref="A25:A26"/>
    <mergeCell ref="B25:D25"/>
    <mergeCell ref="E25:G25"/>
    <mergeCell ref="B34:D34"/>
    <mergeCell ref="E34:G34"/>
    <mergeCell ref="B40:D40"/>
    <mergeCell ref="A6:F6"/>
    <mergeCell ref="A8:A9"/>
    <mergeCell ref="B8:D8"/>
    <mergeCell ref="E8:G8"/>
    <mergeCell ref="B4:G4"/>
    <mergeCell ref="H8:J8"/>
    <mergeCell ref="H18:J18"/>
    <mergeCell ref="H34:J34"/>
    <mergeCell ref="H40:J40"/>
    <mergeCell ref="A18:A19"/>
    <mergeCell ref="B18:D18"/>
    <mergeCell ref="E18:G18"/>
    <mergeCell ref="E40:G40"/>
  </mergeCells>
  <phoneticPr fontId="19" type="noConversion"/>
  <printOptions horizontalCentered="1" verticalCentered="1"/>
  <pageMargins left="0" right="0" top="0" bottom="0" header="0" footer="0"/>
  <pageSetup paperSize="9" scale="80" orientation="portrait" verticalDpi="597" r:id="rId1"/>
  <ignoredErrors>
    <ignoredError sqref="D15 G15 K51 D31 F31:G31 D51:G51 C37:G37 D22:G22" formula="1"/>
    <ignoredError sqref="E31" formula="1" formulaRange="1"/>
    <ignoredError sqref="B3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2025-03-21T15:31:49Z</cp:lastPrinted>
  <dcterms:created xsi:type="dcterms:W3CDTF">2020-12-14T19:05:34Z</dcterms:created>
  <dcterms:modified xsi:type="dcterms:W3CDTF">2025-03-21T15:46:07Z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