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9005267\AppData\Local\Microsoft\Windows\INetCache\Content.Outlook\Q5PSMPAP\"/>
    </mc:Choice>
  </mc:AlternateContent>
  <xr:revisionPtr revIDLastSave="0" documentId="13_ncr:1_{DC4DBBF9-2DB5-4FDE-B7A9-AB0F0F35C3B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tividades e Resultados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L50" i="2" l="1"/>
  <c r="AL51" i="2"/>
  <c r="AL52" i="2"/>
  <c r="AL49" i="2"/>
  <c r="AL43" i="2"/>
  <c r="AL38" i="2"/>
  <c r="AL37" i="2"/>
  <c r="AM29" i="2"/>
  <c r="AM30" i="2"/>
  <c r="AM31" i="2"/>
  <c r="AL29" i="2"/>
  <c r="AL30" i="2"/>
  <c r="AL31" i="2"/>
  <c r="AL32" i="2"/>
  <c r="AL28" i="2"/>
  <c r="AL21" i="2"/>
  <c r="AL22" i="2"/>
  <c r="AL23" i="2"/>
  <c r="AL20" i="2"/>
  <c r="AL11" i="2"/>
  <c r="AL12" i="2"/>
  <c r="AL13" i="2"/>
  <c r="AL14" i="2"/>
  <c r="AL15" i="2"/>
  <c r="AL10" i="2"/>
  <c r="G32" i="2" l="1"/>
  <c r="D32" i="2"/>
  <c r="C32" i="2"/>
  <c r="L32" i="2"/>
  <c r="AJ32" i="2"/>
  <c r="AG32" i="2"/>
  <c r="AH32" i="2" s="1"/>
  <c r="AD32" i="2"/>
  <c r="AA32" i="2"/>
  <c r="X32" i="2"/>
  <c r="U32" i="2"/>
  <c r="R32" i="2"/>
  <c r="S32" i="2" s="1"/>
  <c r="O32" i="2"/>
  <c r="P32" i="2" s="1"/>
  <c r="I32" i="2"/>
  <c r="J32" i="2" s="1"/>
  <c r="F32" i="2"/>
  <c r="AM28" i="2"/>
  <c r="AI32" i="2"/>
  <c r="AF32" i="2"/>
  <c r="AC32" i="2"/>
  <c r="Z32" i="2"/>
  <c r="W32" i="2"/>
  <c r="T32" i="2"/>
  <c r="Q32" i="2"/>
  <c r="N32" i="2"/>
  <c r="K32" i="2"/>
  <c r="M32" i="2" s="1"/>
  <c r="H32" i="2"/>
  <c r="E32" i="2"/>
  <c r="B32" i="2"/>
  <c r="AK31" i="2"/>
  <c r="AK30" i="2"/>
  <c r="AK29" i="2"/>
  <c r="AK28" i="2"/>
  <c r="AH31" i="2"/>
  <c r="AH30" i="2"/>
  <c r="AH29" i="2"/>
  <c r="AH28" i="2"/>
  <c r="AE31" i="2"/>
  <c r="AE30" i="2"/>
  <c r="AE29" i="2"/>
  <c r="AE28" i="2"/>
  <c r="AB31" i="2"/>
  <c r="AB30" i="2"/>
  <c r="AB29" i="2"/>
  <c r="AB28" i="2"/>
  <c r="Y31" i="2"/>
  <c r="Y30" i="2"/>
  <c r="Y29" i="2"/>
  <c r="Y28" i="2"/>
  <c r="V31" i="2"/>
  <c r="V30" i="2"/>
  <c r="V29" i="2"/>
  <c r="V28" i="2"/>
  <c r="S31" i="2"/>
  <c r="S30" i="2"/>
  <c r="S29" i="2"/>
  <c r="S28" i="2"/>
  <c r="P31" i="2"/>
  <c r="P30" i="2"/>
  <c r="P29" i="2"/>
  <c r="P28" i="2"/>
  <c r="M31" i="2"/>
  <c r="M30" i="2"/>
  <c r="M29" i="2"/>
  <c r="M28" i="2"/>
  <c r="J31" i="2"/>
  <c r="J30" i="2"/>
  <c r="J29" i="2"/>
  <c r="J28" i="2"/>
  <c r="G31" i="2"/>
  <c r="G30" i="2"/>
  <c r="G29" i="2"/>
  <c r="G28" i="2"/>
  <c r="D28" i="2"/>
  <c r="D29" i="2"/>
  <c r="D30" i="2"/>
  <c r="D31" i="2"/>
  <c r="AK32" i="2" l="1"/>
  <c r="AM32" i="2"/>
  <c r="AE32" i="2"/>
  <c r="AB32" i="2"/>
  <c r="Y32" i="2"/>
  <c r="V32" i="2"/>
  <c r="AN28" i="2"/>
  <c r="AN31" i="2"/>
  <c r="AN30" i="2"/>
  <c r="AN29" i="2"/>
  <c r="AM51" i="2" l="1"/>
  <c r="AM50" i="2"/>
  <c r="AM37" i="2"/>
  <c r="AM22" i="2"/>
  <c r="AM21" i="2"/>
  <c r="AM14" i="2"/>
  <c r="AM13" i="2"/>
  <c r="AM12" i="2"/>
  <c r="AM11" i="2"/>
  <c r="C23" i="2" l="1"/>
  <c r="AL44" i="2"/>
  <c r="AJ44" i="2"/>
  <c r="AJ38" i="2"/>
  <c r="AJ23" i="2" l="1"/>
  <c r="AJ52" i="2"/>
  <c r="AJ15" i="2"/>
  <c r="AG23" i="2"/>
  <c r="U44" i="2"/>
  <c r="U38" i="2"/>
  <c r="U23" i="2" l="1"/>
  <c r="AD23" i="2"/>
  <c r="AM43" i="2"/>
  <c r="AM20" i="2"/>
  <c r="AM49" i="2"/>
  <c r="AA23" i="2"/>
  <c r="X23" i="2"/>
  <c r="U52" i="2"/>
  <c r="AK51" i="2" l="1"/>
  <c r="AK50" i="2"/>
  <c r="AK49" i="2"/>
  <c r="AH51" i="2"/>
  <c r="AH50" i="2"/>
  <c r="AH49" i="2"/>
  <c r="AE51" i="2"/>
  <c r="AE50" i="2"/>
  <c r="AE49" i="2"/>
  <c r="AB51" i="2"/>
  <c r="AB50" i="2"/>
  <c r="AB49" i="2"/>
  <c r="Y51" i="2"/>
  <c r="Y50" i="2"/>
  <c r="Y49" i="2"/>
  <c r="V51" i="2"/>
  <c r="V50" i="2"/>
  <c r="V49" i="2"/>
  <c r="S51" i="2"/>
  <c r="S50" i="2"/>
  <c r="S49" i="2"/>
  <c r="P51" i="2"/>
  <c r="P50" i="2"/>
  <c r="P49" i="2"/>
  <c r="M51" i="2"/>
  <c r="M50" i="2"/>
  <c r="M49" i="2"/>
  <c r="J51" i="2"/>
  <c r="J50" i="2"/>
  <c r="J49" i="2"/>
  <c r="G51" i="2"/>
  <c r="G50" i="2"/>
  <c r="G49" i="2"/>
  <c r="AI52" i="2"/>
  <c r="AK52" i="2" s="1"/>
  <c r="AG52" i="2"/>
  <c r="AF52" i="2"/>
  <c r="AD52" i="2"/>
  <c r="AC52" i="2"/>
  <c r="AA52" i="2"/>
  <c r="Z52" i="2"/>
  <c r="X52" i="2"/>
  <c r="W52" i="2"/>
  <c r="T52" i="2"/>
  <c r="V52" i="2" s="1"/>
  <c r="R52" i="2"/>
  <c r="Q52" i="2"/>
  <c r="O52" i="2"/>
  <c r="N52" i="2"/>
  <c r="L52" i="2"/>
  <c r="M52" i="2" s="1"/>
  <c r="K52" i="2"/>
  <c r="I52" i="2"/>
  <c r="H52" i="2"/>
  <c r="F52" i="2"/>
  <c r="E52" i="2"/>
  <c r="D51" i="2"/>
  <c r="D50" i="2"/>
  <c r="D49" i="2"/>
  <c r="AG44" i="2"/>
  <c r="AD44" i="2"/>
  <c r="AA44" i="2"/>
  <c r="X44" i="2"/>
  <c r="R44" i="2"/>
  <c r="O44" i="2"/>
  <c r="L44" i="2"/>
  <c r="I44" i="2"/>
  <c r="F44" i="2"/>
  <c r="AK43" i="2"/>
  <c r="AK44" i="2" s="1"/>
  <c r="AH43" i="2"/>
  <c r="AH44" i="2" s="1"/>
  <c r="AE43" i="2"/>
  <c r="AE44" i="2" s="1"/>
  <c r="AB43" i="2"/>
  <c r="AB44" i="2" s="1"/>
  <c r="Y43" i="2"/>
  <c r="Y44" i="2" s="1"/>
  <c r="V43" i="2"/>
  <c r="V44" i="2" s="1"/>
  <c r="S43" i="2"/>
  <c r="S44" i="2" s="1"/>
  <c r="P43" i="2"/>
  <c r="P44" i="2" s="1"/>
  <c r="M43" i="2"/>
  <c r="M44" i="2" s="1"/>
  <c r="J43" i="2"/>
  <c r="J44" i="2" s="1"/>
  <c r="G43" i="2"/>
  <c r="G44" i="2" s="1"/>
  <c r="D43" i="2"/>
  <c r="D44" i="2" s="1"/>
  <c r="B52" i="2"/>
  <c r="AK37" i="2"/>
  <c r="AK38" i="2" s="1"/>
  <c r="AH37" i="2"/>
  <c r="AH38" i="2" s="1"/>
  <c r="AE37" i="2"/>
  <c r="AE38" i="2" s="1"/>
  <c r="AB37" i="2"/>
  <c r="AB38" i="2" s="1"/>
  <c r="Y37" i="2"/>
  <c r="Y38" i="2" s="1"/>
  <c r="V37" i="2"/>
  <c r="V38" i="2" s="1"/>
  <c r="S37" i="2"/>
  <c r="S38" i="2" s="1"/>
  <c r="P37" i="2"/>
  <c r="P38" i="2" s="1"/>
  <c r="M37" i="2"/>
  <c r="M38" i="2" s="1"/>
  <c r="J37" i="2"/>
  <c r="J38" i="2" s="1"/>
  <c r="G37" i="2"/>
  <c r="G38" i="2" s="1"/>
  <c r="D37" i="2"/>
  <c r="D38" i="2" s="1"/>
  <c r="AI38" i="2"/>
  <c r="AG38" i="2"/>
  <c r="AF38" i="2"/>
  <c r="AD38" i="2"/>
  <c r="AC38" i="2"/>
  <c r="AA38" i="2"/>
  <c r="Z38" i="2"/>
  <c r="X38" i="2"/>
  <c r="W38" i="2"/>
  <c r="T38" i="2"/>
  <c r="R38" i="2"/>
  <c r="Q38" i="2"/>
  <c r="O38" i="2"/>
  <c r="N38" i="2"/>
  <c r="L38" i="2"/>
  <c r="K38" i="2"/>
  <c r="I38" i="2"/>
  <c r="H38" i="2"/>
  <c r="F38" i="2"/>
  <c r="E38" i="2"/>
  <c r="C38" i="2"/>
  <c r="B38" i="2"/>
  <c r="N23" i="2"/>
  <c r="AK22" i="2"/>
  <c r="AK21" i="2"/>
  <c r="AK20" i="2"/>
  <c r="AH22" i="2"/>
  <c r="AH21" i="2"/>
  <c r="AH20" i="2"/>
  <c r="AE22" i="2"/>
  <c r="AE21" i="2"/>
  <c r="AE20" i="2"/>
  <c r="AB22" i="2"/>
  <c r="AB21" i="2"/>
  <c r="AB20" i="2"/>
  <c r="Y22" i="2"/>
  <c r="Y21" i="2"/>
  <c r="Y20" i="2"/>
  <c r="V22" i="2"/>
  <c r="V21" i="2"/>
  <c r="V20" i="2"/>
  <c r="S22" i="2"/>
  <c r="S21" i="2"/>
  <c r="S20" i="2"/>
  <c r="P22" i="2"/>
  <c r="P21" i="2"/>
  <c r="P20" i="2"/>
  <c r="M22" i="2"/>
  <c r="M21" i="2"/>
  <c r="M20" i="2"/>
  <c r="J22" i="2"/>
  <c r="J21" i="2"/>
  <c r="J20" i="2"/>
  <c r="G22" i="2"/>
  <c r="G21" i="2"/>
  <c r="G20" i="2"/>
  <c r="AI23" i="2"/>
  <c r="AK23" i="2" s="1"/>
  <c r="AF23" i="2"/>
  <c r="AH23" i="2" s="1"/>
  <c r="AC23" i="2"/>
  <c r="AE23" i="2" s="1"/>
  <c r="Z23" i="2"/>
  <c r="AB23" i="2" s="1"/>
  <c r="W23" i="2"/>
  <c r="Y23" i="2" s="1"/>
  <c r="T23" i="2"/>
  <c r="V23" i="2" s="1"/>
  <c r="Q23" i="2"/>
  <c r="K23" i="2"/>
  <c r="H23" i="2"/>
  <c r="E23" i="2"/>
  <c r="D21" i="2"/>
  <c r="D22" i="2"/>
  <c r="D20" i="2"/>
  <c r="B23" i="2"/>
  <c r="AI15" i="2"/>
  <c r="AK15" i="2" s="1"/>
  <c r="AK14" i="2"/>
  <c r="AK13" i="2"/>
  <c r="AK12" i="2"/>
  <c r="AK11" i="2"/>
  <c r="AK10" i="2"/>
  <c r="AG15" i="2"/>
  <c r="AF15" i="2"/>
  <c r="AH14" i="2"/>
  <c r="AH13" i="2"/>
  <c r="AH12" i="2"/>
  <c r="AH11" i="2"/>
  <c r="AH10" i="2"/>
  <c r="AD15" i="2"/>
  <c r="AC15" i="2"/>
  <c r="AE14" i="2"/>
  <c r="AE13" i="2"/>
  <c r="AE12" i="2"/>
  <c r="AE11" i="2"/>
  <c r="AE10" i="2"/>
  <c r="AA15" i="2"/>
  <c r="Z15" i="2"/>
  <c r="AB14" i="2"/>
  <c r="AB13" i="2"/>
  <c r="AB12" i="2"/>
  <c r="AB11" i="2"/>
  <c r="AB10" i="2"/>
  <c r="W15" i="2"/>
  <c r="U15" i="2"/>
  <c r="T15" i="2"/>
  <c r="V14" i="2"/>
  <c r="V13" i="2"/>
  <c r="V12" i="2"/>
  <c r="V11" i="2"/>
  <c r="V10" i="2"/>
  <c r="S14" i="2"/>
  <c r="S13" i="2"/>
  <c r="S12" i="2"/>
  <c r="S11" i="2"/>
  <c r="S10" i="2"/>
  <c r="Q15" i="2"/>
  <c r="P14" i="2"/>
  <c r="P13" i="2"/>
  <c r="P12" i="2"/>
  <c r="P11" i="2"/>
  <c r="P10" i="2"/>
  <c r="N15" i="2"/>
  <c r="M14" i="2"/>
  <c r="M13" i="2"/>
  <c r="M12" i="2"/>
  <c r="M11" i="2"/>
  <c r="M10" i="2"/>
  <c r="K15" i="2"/>
  <c r="J14" i="2"/>
  <c r="J13" i="2"/>
  <c r="J12" i="2"/>
  <c r="J11" i="2"/>
  <c r="J10" i="2"/>
  <c r="H15" i="2"/>
  <c r="G14" i="2"/>
  <c r="G13" i="2"/>
  <c r="G12" i="2"/>
  <c r="G11" i="2"/>
  <c r="G10" i="2"/>
  <c r="D11" i="2"/>
  <c r="D12" i="2"/>
  <c r="D13" i="2"/>
  <c r="D14" i="2"/>
  <c r="D10" i="2"/>
  <c r="E15" i="2"/>
  <c r="B15" i="2"/>
  <c r="L15" i="2"/>
  <c r="I15" i="2"/>
  <c r="AM38" i="2" l="1"/>
  <c r="AE52" i="2"/>
  <c r="AB52" i="2"/>
  <c r="J52" i="2"/>
  <c r="AH52" i="2"/>
  <c r="G52" i="2"/>
  <c r="S52" i="2"/>
  <c r="P52" i="2"/>
  <c r="Y52" i="2"/>
  <c r="AE15" i="2"/>
  <c r="AB15" i="2"/>
  <c r="V15" i="2"/>
  <c r="AH15" i="2"/>
  <c r="M15" i="2"/>
  <c r="J15" i="2"/>
  <c r="O15" i="2"/>
  <c r="P15" i="2" s="1"/>
  <c r="L23" i="2"/>
  <c r="M23" i="2" s="1"/>
  <c r="I23" i="2"/>
  <c r="J23" i="2" s="1"/>
  <c r="AN38" i="2" l="1"/>
  <c r="C52" i="2"/>
  <c r="AM52" i="2" s="1"/>
  <c r="C44" i="2"/>
  <c r="AM44" i="2" s="1"/>
  <c r="F23" i="2"/>
  <c r="R23" i="2"/>
  <c r="F15" i="2"/>
  <c r="G15" i="2" s="1"/>
  <c r="R15" i="2"/>
  <c r="S15" i="2" s="1"/>
  <c r="S23" i="2" l="1"/>
  <c r="D52" i="2"/>
  <c r="G23" i="2"/>
  <c r="D23" i="2"/>
  <c r="AN52" i="2"/>
  <c r="AN49" i="2"/>
  <c r="AN51" i="2"/>
  <c r="AN50" i="2"/>
  <c r="AN43" i="2"/>
  <c r="AN37" i="2"/>
  <c r="AN22" i="2"/>
  <c r="AN20" i="2"/>
  <c r="AN21" i="2"/>
  <c r="AN44" i="2" l="1"/>
  <c r="O23" i="2" l="1"/>
  <c r="AM23" i="2" s="1"/>
  <c r="P23" i="2" l="1"/>
  <c r="AN23" i="2"/>
  <c r="C15" i="2"/>
  <c r="D15" i="2" l="1"/>
  <c r="AM10" i="2"/>
  <c r="AN10" i="2" s="1"/>
  <c r="AN13" i="2" l="1"/>
  <c r="Y13" i="2"/>
  <c r="AN14" i="2"/>
  <c r="Y14" i="2"/>
  <c r="Y12" i="2"/>
  <c r="AN12" i="2"/>
  <c r="Y10" i="2"/>
  <c r="X15" i="2"/>
  <c r="AM15" i="2" s="1"/>
  <c r="Y11" i="2"/>
  <c r="AN11" i="2"/>
  <c r="Y15" i="2" l="1"/>
  <c r="AN15" i="2"/>
  <c r="AN32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Luana Porfirio Pereira</author>
  </authors>
  <commentList>
    <comment ref="AL10" authorId="0" shapeId="0" xr:uid="{D7270495-A2C0-4801-A663-2C2B49907DCC}">
      <text>
        <r>
          <rPr>
            <b/>
            <sz val="9"/>
            <color indexed="81"/>
            <rFont val="Segoe UI"/>
            <family val="2"/>
          </rPr>
          <t>Luana Porfirio Pereira:</t>
        </r>
        <r>
          <rPr>
            <sz val="9"/>
            <color indexed="81"/>
            <rFont val="Segoe UI"/>
            <family val="2"/>
          </rPr>
          <t xml:space="preserve">
Adiconar o mês de refenrencia.
</t>
        </r>
      </text>
    </comment>
  </commentList>
</comments>
</file>

<file path=xl/sharedStrings.xml><?xml version="1.0" encoding="utf-8"?>
<sst xmlns="http://schemas.openxmlformats.org/spreadsheetml/2006/main" count="343" uniqueCount="42">
  <si>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</si>
  <si>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</si>
  <si>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</si>
  <si>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</si>
  <si>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</si>
  <si>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</si>
  <si>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</si>
  <si>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</si>
  <si>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</si>
  <si>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</si>
  <si>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</si>
  <si>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</si>
  <si>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Total</t>
  </si>
  <si>
    <t>Cont.</t>
  </si>
  <si>
    <t>Real.</t>
  </si>
  <si>
    <t>%</t>
  </si>
  <si>
    <t>Consultas Subseqüentes</t>
  </si>
  <si>
    <t>Clínica Médica</t>
  </si>
  <si>
    <t>Clínica Cirúrgica</t>
  </si>
  <si>
    <t>Obstetrícia</t>
  </si>
  <si>
    <t>Pediatria</t>
  </si>
  <si>
    <t>Psiquiatria</t>
  </si>
  <si>
    <t xml:space="preserve">Primeiras Consultas </t>
  </si>
  <si>
    <t>Cirurgias Ambulatoriais</t>
  </si>
  <si>
    <t>Pronto Atendimento</t>
  </si>
  <si>
    <t>Atendimento Domiciliar</t>
  </si>
  <si>
    <t>Ultrassonografia</t>
  </si>
  <si>
    <t>Tomografia</t>
  </si>
  <si>
    <t>Colonoscopia</t>
  </si>
  <si>
    <t>Fonte: Relatório Websaass - Plataforma Prestação de Contas SMS</t>
  </si>
  <si>
    <t>Meta</t>
  </si>
  <si>
    <t>SAÍDAS HOSPITALARES</t>
  </si>
  <si>
    <t>ATENDIMENTO AMBULATORIAL</t>
  </si>
  <si>
    <t>SADT EXTERNO</t>
  </si>
  <si>
    <t>MELHOR EM CASA</t>
  </si>
  <si>
    <t>CONSULTAS DE URGÊNCIAS E EMERGÊNCIAS</t>
  </si>
  <si>
    <t xml:space="preserve">                                                                                                                                                                          HOSPITAL MUNICIPAL VEREADOR JOSÉ STOROPOLLI</t>
  </si>
  <si>
    <t>RTU</t>
  </si>
  <si>
    <t>URO/GINECOLÓGICAS</t>
  </si>
  <si>
    <t>ORTOPÉDICAS</t>
  </si>
  <si>
    <t>ATIVIDADES CIRÚRGICAS
ELETIVAS</t>
  </si>
  <si>
    <t>GERAIS VIDEOLAPAROSCOPIAS - ABERTA OU CONVERTIDA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</si>
</sst>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color rgb="FF696969"/>
      <name val="Verdana"/>
      <family val="2"/>
    </font>
    <font>
      <sz val="8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8"/>
      <color theme="1"/>
      <name val="Verdana"/>
      <family val="2"/>
    </font>
    <font>
      <sz val="9"/>
      <color indexed="81"/>
      <name val="Segoe UI"/>
      <family val="2"/>
    </font>
    <font>
      <b/>
      <sz val="9"/>
      <color indexed="81"/>
      <name val="Segoe UI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/>
      <diagonal/>
    </border>
    <border>
      <left style="medium">
        <color rgb="FFCFCFCF"/>
      </left>
      <right style="medium">
        <color rgb="FFCFCFCF"/>
      </right>
      <top/>
      <bottom style="medium">
        <color rgb="FFCFCFCF"/>
      </bottom>
      <diagonal/>
    </border>
    <border>
      <left style="medium">
        <color rgb="FFCFCFCF"/>
      </left>
      <right/>
      <top style="medium">
        <color rgb="FFCFCFCF"/>
      </top>
      <bottom style="medium">
        <color rgb="FFCFCFCF"/>
      </bottom>
      <diagonal/>
    </border>
    <border>
      <left/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/>
      <right/>
      <top style="medium">
        <color rgb="FFCFCFCF"/>
      </top>
      <bottom style="medium">
        <color rgb="FFCFCFCF"/>
      </bottom>
      <diagonal/>
    </border>
    <border>
      <left/>
      <right/>
      <top/>
      <bottom style="medium">
        <color rgb="FFCFCFCF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9" fontId="1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 applyAlignment="1">
      <alignment horizontal="center"/>
    </xf>
    <xf numFmtId="0" fontId="16" fillId="0" borderId="11" xfId="0" applyFont="1" applyBorder="1" applyAlignment="1">
      <alignment horizontal="center" vertical="center" wrapText="1"/>
    </xf>
    <xf numFmtId="0" fontId="16" fillId="0" borderId="0" xfId="0" applyFont="1"/>
    <xf numFmtId="9" fontId="0" fillId="0" borderId="0" xfId="42" applyFont="1" applyAlignment="1">
      <alignment horizontal="center"/>
    </xf>
    <xf numFmtId="9" fontId="16" fillId="0" borderId="11" xfId="42" applyFont="1" applyBorder="1" applyAlignment="1">
      <alignment horizontal="center" vertical="center" wrapText="1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center" wrapText="1"/>
    </xf>
    <xf numFmtId="3" fontId="16" fillId="33" borderId="11" xfId="0" applyNumberFormat="1" applyFont="1" applyFill="1" applyBorder="1" applyAlignment="1">
      <alignment horizontal="center" wrapText="1"/>
    </xf>
    <xf numFmtId="3" fontId="0" fillId="33" borderId="11" xfId="0" applyNumberFormat="1" applyFill="1" applyBorder="1" applyAlignment="1">
      <alignment horizontal="center" wrapText="1"/>
    </xf>
    <xf numFmtId="0" fontId="0" fillId="33" borderId="11" xfId="0" applyFill="1" applyBorder="1" applyAlignment="1">
      <alignment horizontal="center" wrapText="1"/>
    </xf>
    <xf numFmtId="9" fontId="16" fillId="33" borderId="11" xfId="42" applyFont="1" applyFill="1" applyBorder="1" applyAlignment="1">
      <alignment horizontal="center" wrapText="1"/>
    </xf>
    <xf numFmtId="0" fontId="16" fillId="33" borderId="11" xfId="0" applyFont="1" applyFill="1" applyBorder="1" applyAlignment="1">
      <alignment horizontal="center" wrapText="1"/>
    </xf>
    <xf numFmtId="0" fontId="0" fillId="33" borderId="17" xfId="0" applyFill="1" applyBorder="1" applyAlignment="1">
      <alignment horizontal="center" wrapText="1"/>
    </xf>
    <xf numFmtId="3" fontId="0" fillId="33" borderId="17" xfId="0" applyNumberFormat="1" applyFill="1" applyBorder="1" applyAlignment="1">
      <alignment horizontal="center" wrapText="1"/>
    </xf>
    <xf numFmtId="9" fontId="16" fillId="33" borderId="17" xfId="42" applyFont="1" applyFill="1" applyBorder="1" applyAlignment="1">
      <alignment horizontal="center" wrapText="1"/>
    </xf>
    <xf numFmtId="0" fontId="0" fillId="33" borderId="0" xfId="0" applyFill="1" applyAlignment="1">
      <alignment horizontal="center" wrapText="1"/>
    </xf>
    <xf numFmtId="0" fontId="0" fillId="33" borderId="0" xfId="0" applyFill="1" applyAlignment="1">
      <alignment horizontal="center"/>
    </xf>
    <xf numFmtId="9" fontId="0" fillId="33" borderId="0" xfId="42" applyFont="1" applyFill="1" applyAlignment="1">
      <alignment horizontal="center"/>
    </xf>
    <xf numFmtId="0" fontId="16" fillId="0" borderId="0" xfId="0" applyFont="1" applyAlignment="1">
      <alignment horizontal="left" vertical="center" wrapText="1"/>
    </xf>
    <xf numFmtId="0" fontId="0" fillId="0" borderId="0" xfId="0" applyAlignment="1">
      <alignment horizontal="center" wrapText="1"/>
    </xf>
    <xf numFmtId="9" fontId="0" fillId="33" borderId="11" xfId="42" applyFont="1" applyFill="1" applyBorder="1" applyAlignment="1">
      <alignment horizontal="center" wrapText="1"/>
    </xf>
    <xf numFmtId="9" fontId="0" fillId="33" borderId="17" xfId="42" applyFont="1" applyFill="1" applyBorder="1" applyAlignment="1">
      <alignment horizontal="center" wrapText="1"/>
    </xf>
    <xf numFmtId="0" fontId="16" fillId="33" borderId="11" xfId="0" applyFont="1" applyFill="1" applyBorder="1" applyAlignment="1">
      <alignment horizontal="center" vertical="center" wrapText="1"/>
    </xf>
    <xf numFmtId="9" fontId="16" fillId="33" borderId="11" xfId="42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8" fillId="0" borderId="10" xfId="0" applyFont="1" applyBorder="1" applyAlignment="1">
      <alignment horizontal="left"/>
    </xf>
    <xf numFmtId="0" fontId="16" fillId="0" borderId="14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0" fontId="16" fillId="0" borderId="0" xfId="0" applyFont="1" applyAlignment="1">
      <alignment horizontal="left" vertical="center" wrapText="1"/>
    </xf>
    <xf numFmtId="0" fontId="21" fillId="33" borderId="17" xfId="0" applyFont="1" applyFill="1" applyBorder="1" applyAlignment="1">
      <alignment wrapText="1"/>
    </xf>
    <xf numFmtId="0" fontId="16" fillId="33" borderId="14" xfId="0" applyFont="1" applyFill="1" applyBorder="1" applyAlignment="1">
      <alignment horizontal="center" vertical="center" wrapText="1"/>
    </xf>
    <xf numFmtId="0" fontId="16" fillId="33" borderId="16" xfId="0" applyFont="1" applyFill="1" applyBorder="1" applyAlignment="1">
      <alignment horizontal="center" vertical="center" wrapText="1"/>
    </xf>
    <xf numFmtId="0" fontId="16" fillId="33" borderId="15" xfId="0" applyFont="1" applyFill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0" fontId="20" fillId="0" borderId="0" xfId="0" applyFont="1" applyAlignment="1">
      <alignment horizontal="left" wrapText="1"/>
    </xf>
    <xf numFmtId="0" fontId="0" fillId="0" borderId="0" xfId="0" applyAlignment="1">
      <alignment horizontal="center" wrapText="1"/>
    </xf>
  </cellXfs>
  <cellStyles count="43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/>
    <cellStyle name="Nota" xfId="15" builtinId="10" customBuiltin="1"/>
    <cellStyle name="Porcentagem" xfId="42" builtinId="5"/>
    <cellStyle name="Ruim" xfId="7" builtinId="27" customBuiltin="1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0"/>
  <tableStyles count="0" defaultTableStyle="TableStyleMedium2" defaultPivotStyle="PivotStyleLight16"/>
  <colors>
    <mruColors>
      <color rgb="FF0000FF"/>
      <color rgb="FF663300"/>
      <color rgb="FF009900"/>
      <color rgb="FFA50021"/>
      <color rgb="FF009999"/>
      <color rgb="FF996633"/>
      <color rgb="FF66FFCC"/>
      <color rgb="FF99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cid:aa7b29a7-3d10-423c-90d5-5de84497b1ed" TargetMode="External"/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228599</xdr:colOff>
      <xdr:row>1</xdr:row>
      <xdr:rowOff>161924</xdr:rowOff>
    </xdr:from>
    <xdr:to>
      <xdr:col>0</xdr:col>
      <xdr:colOff>2171700</xdr:colOff>
      <xdr:row>4</xdr:row>
      <xdr:rowOff>101224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3B34A7C2-1832-4D90-8281-1CC124F48C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599" y="352424"/>
          <a:ext cx="1943101" cy="634065"/>
        </a:xfrm>
        <a:prstGeom prst="rect">
          <a:avLst/>
        </a:prstGeom>
      </xdr:spPr>
    </xdr:pic>
    <xdr:clientData/>
  </xdr:twoCellAnchor>
  <xdr:twoCellAnchor>
    <xdr:from>
      <xdr:col>37</xdr:col>
      <xdr:colOff>212910</xdr:colOff>
      <xdr:row>1</xdr:row>
      <xdr:rowOff>33618</xdr:rowOff>
    </xdr:from>
    <xdr:to>
      <xdr:col>39</xdr:col>
      <xdr:colOff>212910</xdr:colOff>
      <xdr:row>5</xdr:row>
      <xdr:rowOff>184897</xdr:rowOff>
    </xdr:to>
    <xdr:pic>
      <xdr:nvPicPr>
        <xdr:cNvPr id="3" name="x_image_0_0">
          <a:extLst>
            <a:ext uri="{FF2B5EF4-FFF2-40B4-BE49-F238E27FC236}">
              <a16:creationId xmlns:a16="http://schemas.microsoft.com/office/drawing/2014/main" id="{3EB376B9-DAF8-302E-56C4-7E93B54DE0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r:link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8881" y="224118"/>
          <a:ext cx="1165411" cy="10365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00FF"/>
    <pageSetUpPr fitToPage="1"/>
  </sheetPr>
  <dimension ref="A4:AN58"/>
  <sheetViews>
    <sheetView showGridLines="0" tabSelected="1" view="pageBreakPreview" zoomScale="85" zoomScaleNormal="70" zoomScaleSheetLayoutView="85" workbookViewId="0">
      <pane xSplit="1" ySplit="9" topLeftCell="K10" activePane="bottomRight" state="frozen"/>
      <selection pane="topRight" activeCell="B1" sqref="B1"/>
      <selection pane="bottomLeft" activeCell="A10" sqref="A10"/>
      <selection pane="bottomRight" activeCell="AL10" sqref="AL10"/>
    </sheetView>
  </sheetViews>
  <sheetFormatPr defaultRowHeight="15" x14ac:dyDescent="0.25"/>
  <cols>
    <col min="1" max="1" width="38.85546875" style="1" customWidth="1"/>
    <col min="2" max="3" width="8.7109375" style="1" customWidth="1"/>
    <col min="4" max="4" width="8.7109375" style="4" customWidth="1"/>
    <col min="5" max="39" width="8.7109375" style="1" customWidth="1"/>
    <col min="40" max="40" width="8.7109375" style="4" customWidth="1"/>
    <col min="41" max="41" width="9.7109375" customWidth="1"/>
  </cols>
  <sheetData>
    <row r="4" spans="1:40" ht="24.75" customHeight="1" x14ac:dyDescent="0.35">
      <c r="B4" s="37" t="s">
        <v>36</v>
      </c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  <c r="AA4" s="37"/>
      <c r="AB4" s="37"/>
      <c r="AC4" s="37"/>
      <c r="AD4" s="37"/>
      <c r="AE4" s="37"/>
      <c r="AF4" s="37"/>
      <c r="AG4" s="37"/>
      <c r="AH4" s="37"/>
      <c r="AI4" s="37"/>
      <c r="AJ4" s="37"/>
      <c r="AK4" s="37"/>
    </row>
    <row r="6" spans="1:40" ht="15" customHeight="1" thickBot="1" x14ac:dyDescent="0.3">
      <c r="A6" s="38"/>
      <c r="B6" s="38"/>
      <c r="C6" s="38"/>
      <c r="D6" s="38"/>
      <c r="E6" s="38"/>
      <c r="F6" s="38"/>
      <c r="G6" s="20"/>
      <c r="H6" s="20"/>
    </row>
    <row r="7" spans="1:40" ht="20.100000000000001" customHeight="1" thickBot="1" x14ac:dyDescent="0.3">
      <c r="A7" s="26"/>
    </row>
    <row r="8" spans="1:40" ht="20.100000000000001" customHeight="1" thickBot="1" x14ac:dyDescent="0.3">
      <c r="A8" s="35" t="s">
        <v>31</v>
      </c>
      <c r="B8" s="27" t="s">
        <v>0</v>
      </c>
      <c r="C8" s="28"/>
      <c r="D8" s="29"/>
      <c r="E8" s="27" t="s">
        <v>1</v>
      </c>
      <c r="F8" s="28"/>
      <c r="G8" s="29"/>
      <c r="H8" s="27" t="s">
        <v>2</v>
      </c>
      <c r="I8" s="28"/>
      <c r="J8" s="29"/>
      <c r="K8" s="27" t="s">
        <v>3</v>
      </c>
      <c r="L8" s="28"/>
      <c r="M8" s="29"/>
      <c r="N8" s="27" t="s">
        <v>4</v>
      </c>
      <c r="O8" s="28"/>
      <c r="P8" s="29"/>
      <c r="Q8" s="27" t="s">
        <v>5</v>
      </c>
      <c r="R8" s="28"/>
      <c r="S8" s="29"/>
      <c r="T8" s="27" t="s">
        <v>6</v>
      </c>
      <c r="U8" s="28"/>
      <c r="V8" s="29"/>
      <c r="W8" s="27" t="s">
        <v>7</v>
      </c>
      <c r="X8" s="28"/>
      <c r="Y8" s="29"/>
      <c r="Z8" s="27" t="s">
        <v>8</v>
      </c>
      <c r="AA8" s="28"/>
      <c r="AB8" s="29"/>
      <c r="AC8" s="27" t="s">
        <v>9</v>
      </c>
      <c r="AD8" s="28"/>
      <c r="AE8" s="29"/>
      <c r="AF8" s="27" t="s">
        <v>10</v>
      </c>
      <c r="AG8" s="28"/>
      <c r="AH8" s="29"/>
      <c r="AI8" s="27" t="s">
        <v>11</v>
      </c>
      <c r="AJ8" s="28"/>
      <c r="AK8" s="29"/>
      <c r="AL8" s="27" t="s">
        <v>12</v>
      </c>
      <c r="AM8" s="28"/>
      <c r="AN8" s="29"/>
    </row>
    <row r="9" spans="1:40" ht="15.75" thickBot="1" x14ac:dyDescent="0.3">
      <c r="A9" s="36"/>
      <c r="B9" s="2" t="s">
        <v>30</v>
      </c>
      <c r="C9" s="2" t="s">
        <v>14</v>
      </c>
      <c r="D9" s="5" t="s">
        <v>15</v>
      </c>
      <c r="E9" s="2" t="s">
        <v>30</v>
      </c>
      <c r="F9" s="2" t="s">
        <v>14</v>
      </c>
      <c r="G9" s="5" t="s">
        <v>15</v>
      </c>
      <c r="H9" s="2" t="s">
        <v>30</v>
      </c>
      <c r="I9" s="2" t="s">
        <v>14</v>
      </c>
      <c r="J9" s="5" t="s">
        <v>15</v>
      </c>
      <c r="K9" s="2" t="s">
        <v>30</v>
      </c>
      <c r="L9" s="2" t="s">
        <v>14</v>
      </c>
      <c r="M9" s="5" t="s">
        <v>15</v>
      </c>
      <c r="N9" s="2" t="s">
        <v>30</v>
      </c>
      <c r="O9" s="2" t="s">
        <v>14</v>
      </c>
      <c r="P9" s="5" t="s">
        <v>15</v>
      </c>
      <c r="Q9" s="2" t="s">
        <v>30</v>
      </c>
      <c r="R9" s="2" t="s">
        <v>14</v>
      </c>
      <c r="S9" s="5" t="s">
        <v>15</v>
      </c>
      <c r="T9" s="2" t="s">
        <v>30</v>
      </c>
      <c r="U9" s="2" t="s">
        <v>14</v>
      </c>
      <c r="V9" s="5" t="s">
        <v>15</v>
      </c>
      <c r="W9" s="2" t="s">
        <v>30</v>
      </c>
      <c r="X9" s="2" t="s">
        <v>14</v>
      </c>
      <c r="Y9" s="5" t="s">
        <v>15</v>
      </c>
      <c r="Z9" s="2" t="s">
        <v>30</v>
      </c>
      <c r="AA9" s="2" t="s">
        <v>14</v>
      </c>
      <c r="AB9" s="5" t="s">
        <v>15</v>
      </c>
      <c r="AC9" s="2" t="s">
        <v>30</v>
      </c>
      <c r="AD9" s="2" t="s">
        <v>14</v>
      </c>
      <c r="AE9" s="5" t="s">
        <v>15</v>
      </c>
      <c r="AF9" s="2" t="s">
        <v>30</v>
      </c>
      <c r="AG9" s="2" t="s">
        <v>14</v>
      </c>
      <c r="AH9" s="5" t="s">
        <v>15</v>
      </c>
      <c r="AI9" s="2" t="s">
        <v>30</v>
      </c>
      <c r="AJ9" s="2" t="s">
        <v>14</v>
      </c>
      <c r="AK9" s="5" t="s">
        <v>15</v>
      </c>
      <c r="AL9" s="2" t="s">
        <v>13</v>
      </c>
      <c r="AM9" s="2" t="s">
        <v>14</v>
      </c>
      <c r="AN9" s="5" t="s">
        <v>15</v>
      </c>
    </row>
    <row r="10" spans="1:40" ht="20.100000000000001" customHeight="1" thickBot="1" x14ac:dyDescent="0.3">
      <c r="A10" s="10" t="s">
        <v>17</v>
      </c>
      <c r="B10" s="9">
        <v>240</v>
      </c>
      <c r="C10" s="9">
        <v>403</v>
      </c>
      <c r="D10" s="21">
        <f>C10/B10*100%</f>
        <v>1.6791666666666667</v>
      </c>
      <c r="E10" s="9">
        <v>240</v>
      </c>
      <c r="F10" s="9">
        <v>369</v>
      </c>
      <c r="G10" s="21">
        <f>F10/E10*100%</f>
        <v>1.5375000000000001</v>
      </c>
      <c r="H10" s="9">
        <v>240</v>
      </c>
      <c r="I10" s="9">
        <v>525</v>
      </c>
      <c r="J10" s="21">
        <f>I10/H10*100%</f>
        <v>2.1875</v>
      </c>
      <c r="K10" s="9">
        <v>240</v>
      </c>
      <c r="L10" s="9">
        <v>537</v>
      </c>
      <c r="M10" s="21">
        <f>L10/K10*100%</f>
        <v>2.2374999999999998</v>
      </c>
      <c r="N10" s="9">
        <v>240</v>
      </c>
      <c r="O10" s="9">
        <v>498</v>
      </c>
      <c r="P10" s="21">
        <f>O10/N10*100%</f>
        <v>2.0750000000000002</v>
      </c>
      <c r="Q10" s="9">
        <v>240</v>
      </c>
      <c r="R10" s="9">
        <v>437</v>
      </c>
      <c r="S10" s="21">
        <f>R10/Q10*100%</f>
        <v>1.8208333333333333</v>
      </c>
      <c r="T10" s="9">
        <v>240</v>
      </c>
      <c r="U10" s="9">
        <v>441</v>
      </c>
      <c r="V10" s="21">
        <f>U10/T10*100%</f>
        <v>1.8374999999999999</v>
      </c>
      <c r="W10" s="9">
        <v>240</v>
      </c>
      <c r="X10" s="9">
        <v>402</v>
      </c>
      <c r="Y10" s="21">
        <f>X10/W10*100%</f>
        <v>1.675</v>
      </c>
      <c r="Z10" s="9">
        <v>240</v>
      </c>
      <c r="AA10" s="9">
        <v>381</v>
      </c>
      <c r="AB10" s="21">
        <f>AA10/Z10*100%</f>
        <v>1.5874999999999999</v>
      </c>
      <c r="AC10" s="9">
        <v>240</v>
      </c>
      <c r="AD10" s="9">
        <v>472</v>
      </c>
      <c r="AE10" s="21">
        <f>AD10/AC10*100%</f>
        <v>1.9666666666666666</v>
      </c>
      <c r="AF10" s="9">
        <v>240</v>
      </c>
      <c r="AG10" s="9">
        <v>500</v>
      </c>
      <c r="AH10" s="21">
        <f>AG10/AF10*100%</f>
        <v>2.0833333333333335</v>
      </c>
      <c r="AI10" s="9">
        <v>240</v>
      </c>
      <c r="AJ10" s="9">
        <v>0</v>
      </c>
      <c r="AK10" s="21">
        <f>AJ10/AI10*100%</f>
        <v>0</v>
      </c>
      <c r="AL10" s="8">
        <f>B10+E10+H10+K10+N10+Q10+T10+W10+Z10+AC10+AF10</f>
        <v>2640</v>
      </c>
      <c r="AM10" s="8">
        <f>C10+F10+I10+L10+O10+R10+U10+X10+AA10+AD10+AG10+AJ10</f>
        <v>4965</v>
      </c>
      <c r="AN10" s="11">
        <f>AM10/AL10*100%</f>
        <v>1.8806818181818181</v>
      </c>
    </row>
    <row r="11" spans="1:40" ht="20.100000000000001" customHeight="1" thickBot="1" x14ac:dyDescent="0.3">
      <c r="A11" s="10" t="s">
        <v>18</v>
      </c>
      <c r="B11" s="9">
        <v>255</v>
      </c>
      <c r="C11" s="9">
        <v>437</v>
      </c>
      <c r="D11" s="21">
        <f t="shared" ref="D11:D15" si="0">C11/B11*100%</f>
        <v>1.7137254901960783</v>
      </c>
      <c r="E11" s="9">
        <v>255</v>
      </c>
      <c r="F11" s="9">
        <v>433</v>
      </c>
      <c r="G11" s="21">
        <f t="shared" ref="G11:G15" si="1">F11/E11*100%</f>
        <v>1.6980392156862745</v>
      </c>
      <c r="H11" s="9">
        <v>255</v>
      </c>
      <c r="I11" s="9">
        <v>453</v>
      </c>
      <c r="J11" s="21">
        <f t="shared" ref="J11:J15" si="2">I11/H11*100%</f>
        <v>1.776470588235294</v>
      </c>
      <c r="K11" s="9">
        <v>255</v>
      </c>
      <c r="L11" s="9">
        <v>475</v>
      </c>
      <c r="M11" s="21">
        <f t="shared" ref="M11:M15" si="3">L11/K11*100%</f>
        <v>1.8627450980392157</v>
      </c>
      <c r="N11" s="9">
        <v>255</v>
      </c>
      <c r="O11" s="9">
        <v>411</v>
      </c>
      <c r="P11" s="21">
        <f t="shared" ref="P11:P15" si="4">O11/N11*100%</f>
        <v>1.611764705882353</v>
      </c>
      <c r="Q11" s="9">
        <v>255</v>
      </c>
      <c r="R11" s="9">
        <v>388</v>
      </c>
      <c r="S11" s="21">
        <f t="shared" ref="S11:S15" si="5">R11/Q11*100%</f>
        <v>1.5215686274509803</v>
      </c>
      <c r="T11" s="9">
        <v>255</v>
      </c>
      <c r="U11" s="9">
        <v>367</v>
      </c>
      <c r="V11" s="21">
        <f t="shared" ref="V11:V15" si="6">U11/T11*100%</f>
        <v>1.4392156862745098</v>
      </c>
      <c r="W11" s="9">
        <v>255</v>
      </c>
      <c r="X11" s="9">
        <v>410</v>
      </c>
      <c r="Y11" s="21">
        <f t="shared" ref="Y11:Y15" si="7">X11/W11*100%</f>
        <v>1.607843137254902</v>
      </c>
      <c r="Z11" s="9">
        <v>255</v>
      </c>
      <c r="AA11" s="9">
        <v>405</v>
      </c>
      <c r="AB11" s="21">
        <f t="shared" ref="AB11:AB15" si="8">AA11/Z11*100%</f>
        <v>1.588235294117647</v>
      </c>
      <c r="AC11" s="9">
        <v>255</v>
      </c>
      <c r="AD11" s="9">
        <v>457</v>
      </c>
      <c r="AE11" s="21">
        <f t="shared" ref="AE11:AE15" si="9">AD11/AC11*100%</f>
        <v>1.7921568627450981</v>
      </c>
      <c r="AF11" s="9">
        <v>255</v>
      </c>
      <c r="AG11" s="9">
        <v>372</v>
      </c>
      <c r="AH11" s="21">
        <f t="shared" ref="AH11:AH15" si="10">AG11/AF11*100%</f>
        <v>1.4588235294117646</v>
      </c>
      <c r="AI11" s="9">
        <v>255</v>
      </c>
      <c r="AJ11" s="9">
        <v>0</v>
      </c>
      <c r="AK11" s="21">
        <f t="shared" ref="AK11:AK15" si="11">AJ11/AI11*100%</f>
        <v>0</v>
      </c>
      <c r="AL11" s="8">
        <f t="shared" ref="AL11:AL15" si="12">B11+E11+H11+K11+N11+Q11+T11+W11+Z11+AC11+AF11</f>
        <v>2805</v>
      </c>
      <c r="AM11" s="8">
        <f t="shared" ref="AM11:AM15" si="13">C11+F11+I11+L11+O11+R11+U11+X11+AA11+AD11+AG11+AJ11</f>
        <v>4608</v>
      </c>
      <c r="AN11" s="11">
        <f>AM11/AL11*100%</f>
        <v>1.6427807486631016</v>
      </c>
    </row>
    <row r="12" spans="1:40" ht="20.100000000000001" customHeight="1" thickBot="1" x14ac:dyDescent="0.3">
      <c r="A12" s="10" t="s">
        <v>19</v>
      </c>
      <c r="B12" s="9">
        <v>215</v>
      </c>
      <c r="C12" s="9">
        <v>183</v>
      </c>
      <c r="D12" s="21">
        <f t="shared" si="0"/>
        <v>0.85116279069767442</v>
      </c>
      <c r="E12" s="9">
        <v>215</v>
      </c>
      <c r="F12" s="9">
        <v>159</v>
      </c>
      <c r="G12" s="21">
        <f t="shared" si="1"/>
        <v>0.73953488372093024</v>
      </c>
      <c r="H12" s="9">
        <v>215</v>
      </c>
      <c r="I12" s="9">
        <v>190</v>
      </c>
      <c r="J12" s="21">
        <f t="shared" si="2"/>
        <v>0.88372093023255816</v>
      </c>
      <c r="K12" s="9">
        <v>215</v>
      </c>
      <c r="L12" s="9">
        <v>147</v>
      </c>
      <c r="M12" s="21">
        <f t="shared" si="3"/>
        <v>0.68372093023255809</v>
      </c>
      <c r="N12" s="9">
        <v>215</v>
      </c>
      <c r="O12" s="9">
        <v>175</v>
      </c>
      <c r="P12" s="21">
        <f t="shared" si="4"/>
        <v>0.81395348837209303</v>
      </c>
      <c r="Q12" s="9">
        <v>215</v>
      </c>
      <c r="R12" s="9">
        <v>165</v>
      </c>
      <c r="S12" s="21">
        <f t="shared" si="5"/>
        <v>0.76744186046511631</v>
      </c>
      <c r="T12" s="9">
        <v>215</v>
      </c>
      <c r="U12" s="9">
        <v>167</v>
      </c>
      <c r="V12" s="21">
        <f t="shared" si="6"/>
        <v>0.77674418604651163</v>
      </c>
      <c r="W12" s="9">
        <v>215</v>
      </c>
      <c r="X12" s="9">
        <v>175</v>
      </c>
      <c r="Y12" s="21">
        <f t="shared" si="7"/>
        <v>0.81395348837209303</v>
      </c>
      <c r="Z12" s="9">
        <v>215</v>
      </c>
      <c r="AA12" s="9">
        <v>142</v>
      </c>
      <c r="AB12" s="21">
        <f t="shared" si="8"/>
        <v>0.66046511627906979</v>
      </c>
      <c r="AC12" s="9">
        <v>215</v>
      </c>
      <c r="AD12" s="9">
        <v>164</v>
      </c>
      <c r="AE12" s="21">
        <f t="shared" si="9"/>
        <v>0.76279069767441865</v>
      </c>
      <c r="AF12" s="9">
        <v>215</v>
      </c>
      <c r="AG12" s="9">
        <v>196</v>
      </c>
      <c r="AH12" s="21">
        <f t="shared" si="10"/>
        <v>0.91162790697674423</v>
      </c>
      <c r="AI12" s="9">
        <v>215</v>
      </c>
      <c r="AJ12" s="9">
        <v>0</v>
      </c>
      <c r="AK12" s="21">
        <f t="shared" si="11"/>
        <v>0</v>
      </c>
      <c r="AL12" s="8">
        <f t="shared" si="12"/>
        <v>2365</v>
      </c>
      <c r="AM12" s="8">
        <f t="shared" si="13"/>
        <v>1863</v>
      </c>
      <c r="AN12" s="11">
        <f>AM12/AL12*100%</f>
        <v>0.78773784355179699</v>
      </c>
    </row>
    <row r="13" spans="1:40" ht="20.100000000000001" customHeight="1" thickBot="1" x14ac:dyDescent="0.3">
      <c r="A13" s="10" t="s">
        <v>20</v>
      </c>
      <c r="B13" s="9">
        <v>160</v>
      </c>
      <c r="C13" s="9">
        <v>99</v>
      </c>
      <c r="D13" s="21">
        <f t="shared" si="0"/>
        <v>0.61875000000000002</v>
      </c>
      <c r="E13" s="9">
        <v>160</v>
      </c>
      <c r="F13" s="9">
        <v>122</v>
      </c>
      <c r="G13" s="21">
        <f t="shared" si="1"/>
        <v>0.76249999999999996</v>
      </c>
      <c r="H13" s="9">
        <v>160</v>
      </c>
      <c r="I13" s="9">
        <v>152</v>
      </c>
      <c r="J13" s="21">
        <f t="shared" si="2"/>
        <v>0.95</v>
      </c>
      <c r="K13" s="9">
        <v>160</v>
      </c>
      <c r="L13" s="9">
        <v>163</v>
      </c>
      <c r="M13" s="21">
        <f t="shared" si="3"/>
        <v>1.01875</v>
      </c>
      <c r="N13" s="9">
        <v>160</v>
      </c>
      <c r="O13" s="9">
        <v>173</v>
      </c>
      <c r="P13" s="21">
        <f t="shared" si="4"/>
        <v>1.08125</v>
      </c>
      <c r="Q13" s="9">
        <v>160</v>
      </c>
      <c r="R13" s="9">
        <v>135</v>
      </c>
      <c r="S13" s="21">
        <f t="shared" si="5"/>
        <v>0.84375</v>
      </c>
      <c r="T13" s="9">
        <v>160</v>
      </c>
      <c r="U13" s="9">
        <v>127</v>
      </c>
      <c r="V13" s="21">
        <f t="shared" si="6"/>
        <v>0.79374999999999996</v>
      </c>
      <c r="W13" s="9">
        <v>160</v>
      </c>
      <c r="X13" s="9">
        <v>157</v>
      </c>
      <c r="Y13" s="21">
        <f t="shared" si="7"/>
        <v>0.98124999999999996</v>
      </c>
      <c r="Z13" s="9">
        <v>160</v>
      </c>
      <c r="AA13" s="9">
        <v>135</v>
      </c>
      <c r="AB13" s="21">
        <f t="shared" si="8"/>
        <v>0.84375</v>
      </c>
      <c r="AC13" s="9">
        <v>160</v>
      </c>
      <c r="AD13" s="9">
        <v>129</v>
      </c>
      <c r="AE13" s="21">
        <f t="shared" si="9"/>
        <v>0.80625000000000002</v>
      </c>
      <c r="AF13" s="9">
        <v>160</v>
      </c>
      <c r="AG13" s="9">
        <v>162</v>
      </c>
      <c r="AH13" s="21">
        <f t="shared" si="10"/>
        <v>1.0125</v>
      </c>
      <c r="AI13" s="9">
        <v>160</v>
      </c>
      <c r="AJ13" s="9">
        <v>0</v>
      </c>
      <c r="AK13" s="21">
        <f t="shared" si="11"/>
        <v>0</v>
      </c>
      <c r="AL13" s="8">
        <f t="shared" si="12"/>
        <v>1760</v>
      </c>
      <c r="AM13" s="8">
        <f t="shared" si="13"/>
        <v>1554</v>
      </c>
      <c r="AN13" s="11">
        <f t="shared" ref="AN13:AN15" si="14">AM13/AL13*100%</f>
        <v>0.88295454545454544</v>
      </c>
    </row>
    <row r="14" spans="1:40" ht="20.100000000000001" customHeight="1" thickBot="1" x14ac:dyDescent="0.3">
      <c r="A14" s="10" t="s">
        <v>21</v>
      </c>
      <c r="B14" s="9">
        <v>15</v>
      </c>
      <c r="C14" s="9">
        <v>13</v>
      </c>
      <c r="D14" s="21">
        <f t="shared" si="0"/>
        <v>0.8666666666666667</v>
      </c>
      <c r="E14" s="9">
        <v>15</v>
      </c>
      <c r="F14" s="9">
        <v>10</v>
      </c>
      <c r="G14" s="21">
        <f t="shared" si="1"/>
        <v>0.66666666666666663</v>
      </c>
      <c r="H14" s="9">
        <v>15</v>
      </c>
      <c r="I14" s="9">
        <v>13</v>
      </c>
      <c r="J14" s="21">
        <f t="shared" si="2"/>
        <v>0.8666666666666667</v>
      </c>
      <c r="K14" s="9">
        <v>15</v>
      </c>
      <c r="L14" s="9">
        <v>16</v>
      </c>
      <c r="M14" s="21">
        <f t="shared" si="3"/>
        <v>1.0666666666666667</v>
      </c>
      <c r="N14" s="9">
        <v>15</v>
      </c>
      <c r="O14" s="9">
        <v>13</v>
      </c>
      <c r="P14" s="21">
        <f t="shared" si="4"/>
        <v>0.8666666666666667</v>
      </c>
      <c r="Q14" s="9">
        <v>15</v>
      </c>
      <c r="R14" s="9">
        <v>11</v>
      </c>
      <c r="S14" s="21">
        <f t="shared" si="5"/>
        <v>0.73333333333333328</v>
      </c>
      <c r="T14" s="9">
        <v>15</v>
      </c>
      <c r="U14" s="9">
        <v>9</v>
      </c>
      <c r="V14" s="21">
        <f t="shared" si="6"/>
        <v>0.6</v>
      </c>
      <c r="W14" s="9">
        <v>15</v>
      </c>
      <c r="X14" s="9">
        <v>10</v>
      </c>
      <c r="Y14" s="21">
        <f t="shared" si="7"/>
        <v>0.66666666666666663</v>
      </c>
      <c r="Z14" s="9">
        <v>15</v>
      </c>
      <c r="AA14" s="9">
        <v>10</v>
      </c>
      <c r="AB14" s="21">
        <f t="shared" si="8"/>
        <v>0.66666666666666663</v>
      </c>
      <c r="AC14" s="9">
        <v>15</v>
      </c>
      <c r="AD14" s="9">
        <v>15</v>
      </c>
      <c r="AE14" s="21">
        <f t="shared" si="9"/>
        <v>1</v>
      </c>
      <c r="AF14" s="9">
        <v>15</v>
      </c>
      <c r="AG14" s="9">
        <v>9</v>
      </c>
      <c r="AH14" s="21">
        <f t="shared" si="10"/>
        <v>0.6</v>
      </c>
      <c r="AI14" s="9">
        <v>15</v>
      </c>
      <c r="AJ14" s="9">
        <v>0</v>
      </c>
      <c r="AK14" s="21">
        <f t="shared" si="11"/>
        <v>0</v>
      </c>
      <c r="AL14" s="8">
        <f t="shared" si="12"/>
        <v>165</v>
      </c>
      <c r="AM14" s="8">
        <f t="shared" si="13"/>
        <v>129</v>
      </c>
      <c r="AN14" s="11">
        <f t="shared" si="14"/>
        <v>0.78181818181818186</v>
      </c>
    </row>
    <row r="15" spans="1:40" s="3" customFormat="1" ht="20.100000000000001" customHeight="1" thickBot="1" x14ac:dyDescent="0.3">
      <c r="A15" s="12" t="s">
        <v>12</v>
      </c>
      <c r="B15" s="8">
        <f>SUM(B10:B14)</f>
        <v>885</v>
      </c>
      <c r="C15" s="8">
        <f t="shared" ref="C15:R15" si="15">SUM(C10:C14)</f>
        <v>1135</v>
      </c>
      <c r="D15" s="11">
        <f t="shared" si="0"/>
        <v>1.2824858757062148</v>
      </c>
      <c r="E15" s="8">
        <f>SUM(E10:E14)</f>
        <v>885</v>
      </c>
      <c r="F15" s="8">
        <f t="shared" si="15"/>
        <v>1093</v>
      </c>
      <c r="G15" s="11">
        <f t="shared" si="1"/>
        <v>1.2350282485875705</v>
      </c>
      <c r="H15" s="8">
        <f>SUM(H10:H14)</f>
        <v>885</v>
      </c>
      <c r="I15" s="8">
        <f t="shared" ref="I15:L15" si="16">SUM(I10:I14)</f>
        <v>1333</v>
      </c>
      <c r="J15" s="11">
        <f t="shared" si="2"/>
        <v>1.5062146892655368</v>
      </c>
      <c r="K15" s="8">
        <f>SUM(K10:K14)</f>
        <v>885</v>
      </c>
      <c r="L15" s="8">
        <f t="shared" si="16"/>
        <v>1338</v>
      </c>
      <c r="M15" s="11">
        <f t="shared" si="3"/>
        <v>1.5118644067796609</v>
      </c>
      <c r="N15" s="8">
        <f>SUM(N10:N14)</f>
        <v>885</v>
      </c>
      <c r="O15" s="8">
        <f t="shared" ref="O15" si="17">SUM(O10:O14)</f>
        <v>1270</v>
      </c>
      <c r="P15" s="11">
        <f t="shared" si="4"/>
        <v>1.4350282485875707</v>
      </c>
      <c r="Q15" s="8">
        <f>SUM(Q10:Q14)</f>
        <v>885</v>
      </c>
      <c r="R15" s="8">
        <f t="shared" si="15"/>
        <v>1136</v>
      </c>
      <c r="S15" s="11">
        <f t="shared" si="5"/>
        <v>1.2836158192090394</v>
      </c>
      <c r="T15" s="8">
        <f>SUM(T10:T14)</f>
        <v>885</v>
      </c>
      <c r="U15" s="8">
        <f t="shared" ref="U15" si="18">SUM(U10:U14)</f>
        <v>1111</v>
      </c>
      <c r="V15" s="11">
        <f t="shared" si="6"/>
        <v>1.2553672316384181</v>
      </c>
      <c r="W15" s="8">
        <f>SUM(W10:W14)</f>
        <v>885</v>
      </c>
      <c r="X15" s="8">
        <f t="shared" ref="X15" si="19">SUM(X10:X14)</f>
        <v>1154</v>
      </c>
      <c r="Y15" s="11">
        <f t="shared" si="7"/>
        <v>1.303954802259887</v>
      </c>
      <c r="Z15" s="8">
        <f>SUM(Z10:Z14)</f>
        <v>885</v>
      </c>
      <c r="AA15" s="8">
        <f t="shared" ref="AA15" si="20">SUM(AA10:AA14)</f>
        <v>1073</v>
      </c>
      <c r="AB15" s="11">
        <f t="shared" si="8"/>
        <v>1.2124293785310734</v>
      </c>
      <c r="AC15" s="8">
        <f>SUM(AC10:AC14)</f>
        <v>885</v>
      </c>
      <c r="AD15" s="8">
        <f t="shared" ref="AD15" si="21">SUM(AD10:AD14)</f>
        <v>1237</v>
      </c>
      <c r="AE15" s="11">
        <f t="shared" si="9"/>
        <v>1.3977401129943503</v>
      </c>
      <c r="AF15" s="8">
        <f>SUM(AF10:AF14)</f>
        <v>885</v>
      </c>
      <c r="AG15" s="8">
        <f t="shared" ref="AG15" si="22">SUM(AG10:AG14)</f>
        <v>1239</v>
      </c>
      <c r="AH15" s="11">
        <f t="shared" si="10"/>
        <v>1.4</v>
      </c>
      <c r="AI15" s="8">
        <f>SUM(AI10:AI14)</f>
        <v>885</v>
      </c>
      <c r="AJ15" s="8">
        <f t="shared" ref="AJ15" si="23">SUM(AJ10:AJ14)</f>
        <v>0</v>
      </c>
      <c r="AK15" s="11">
        <f t="shared" si="11"/>
        <v>0</v>
      </c>
      <c r="AL15" s="8">
        <f t="shared" si="12"/>
        <v>9735</v>
      </c>
      <c r="AM15" s="8">
        <f t="shared" si="13"/>
        <v>13119</v>
      </c>
      <c r="AN15" s="11">
        <f t="shared" si="14"/>
        <v>1.3476117103235747</v>
      </c>
    </row>
    <row r="16" spans="1:40" ht="20.100000000000001" customHeight="1" thickBot="1" x14ac:dyDescent="0.3">
      <c r="A16" s="13"/>
      <c r="B16" s="14"/>
      <c r="C16" s="14"/>
      <c r="D16" s="22"/>
      <c r="E16" s="14"/>
      <c r="F16" s="14"/>
      <c r="G16" s="14"/>
      <c r="H16" s="14"/>
      <c r="I16" s="14"/>
      <c r="J16" s="14"/>
      <c r="K16" s="14"/>
      <c r="L16" s="13"/>
      <c r="M16" s="13"/>
      <c r="N16" s="13"/>
      <c r="O16" s="13"/>
      <c r="P16" s="13"/>
      <c r="Q16" s="13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5"/>
    </row>
    <row r="17" spans="1:40" ht="20.100000000000001" customHeight="1" thickBot="1" x14ac:dyDescent="0.3">
      <c r="A17" s="26"/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6"/>
      <c r="AK17" s="26"/>
      <c r="AL17" s="26"/>
      <c r="AM17" s="26"/>
      <c r="AN17" s="26"/>
    </row>
    <row r="18" spans="1:40" ht="20.100000000000001" customHeight="1" thickBot="1" x14ac:dyDescent="0.3">
      <c r="A18" s="35" t="s">
        <v>32</v>
      </c>
      <c r="B18" s="27" t="s">
        <v>0</v>
      </c>
      <c r="C18" s="28"/>
      <c r="D18" s="29"/>
      <c r="E18" s="27" t="s">
        <v>1</v>
      </c>
      <c r="F18" s="28"/>
      <c r="G18" s="29"/>
      <c r="H18" s="27" t="s">
        <v>2</v>
      </c>
      <c r="I18" s="28"/>
      <c r="J18" s="29"/>
      <c r="K18" s="27" t="s">
        <v>3</v>
      </c>
      <c r="L18" s="28"/>
      <c r="M18" s="29"/>
      <c r="N18" s="27" t="s">
        <v>4</v>
      </c>
      <c r="O18" s="28"/>
      <c r="P18" s="29"/>
      <c r="Q18" s="27" t="s">
        <v>5</v>
      </c>
      <c r="R18" s="28"/>
      <c r="S18" s="29"/>
      <c r="T18" s="27" t="s">
        <v>6</v>
      </c>
      <c r="U18" s="28"/>
      <c r="V18" s="29"/>
      <c r="W18" s="27" t="s">
        <v>7</v>
      </c>
      <c r="X18" s="28"/>
      <c r="Y18" s="29"/>
      <c r="Z18" s="27" t="s">
        <v>8</v>
      </c>
      <c r="AA18" s="28"/>
      <c r="AB18" s="29"/>
      <c r="AC18" s="27" t="s">
        <v>9</v>
      </c>
      <c r="AD18" s="28"/>
      <c r="AE18" s="29"/>
      <c r="AF18" s="27" t="s">
        <v>10</v>
      </c>
      <c r="AG18" s="28"/>
      <c r="AH18" s="29"/>
      <c r="AI18" s="27" t="s">
        <v>11</v>
      </c>
      <c r="AJ18" s="28"/>
      <c r="AK18" s="29"/>
      <c r="AL18" s="32" t="s">
        <v>12</v>
      </c>
      <c r="AM18" s="33"/>
      <c r="AN18" s="34"/>
    </row>
    <row r="19" spans="1:40" s="25" customFormat="1" ht="15.75" thickBot="1" x14ac:dyDescent="0.3">
      <c r="A19" s="36"/>
      <c r="B19" s="2" t="s">
        <v>30</v>
      </c>
      <c r="C19" s="23" t="s">
        <v>14</v>
      </c>
      <c r="D19" s="5" t="s">
        <v>15</v>
      </c>
      <c r="E19" s="2" t="s">
        <v>30</v>
      </c>
      <c r="F19" s="2" t="s">
        <v>14</v>
      </c>
      <c r="G19" s="5" t="s">
        <v>15</v>
      </c>
      <c r="H19" s="2" t="s">
        <v>30</v>
      </c>
      <c r="I19" s="2" t="s">
        <v>14</v>
      </c>
      <c r="J19" s="5" t="s">
        <v>15</v>
      </c>
      <c r="K19" s="2" t="s">
        <v>30</v>
      </c>
      <c r="L19" s="2" t="s">
        <v>14</v>
      </c>
      <c r="M19" s="5" t="s">
        <v>15</v>
      </c>
      <c r="N19" s="2" t="s">
        <v>30</v>
      </c>
      <c r="O19" s="2" t="s">
        <v>14</v>
      </c>
      <c r="P19" s="5" t="s">
        <v>15</v>
      </c>
      <c r="Q19" s="2" t="s">
        <v>30</v>
      </c>
      <c r="R19" s="2" t="s">
        <v>14</v>
      </c>
      <c r="S19" s="5" t="s">
        <v>15</v>
      </c>
      <c r="T19" s="2" t="s">
        <v>30</v>
      </c>
      <c r="U19" s="2" t="s">
        <v>14</v>
      </c>
      <c r="V19" s="5" t="s">
        <v>15</v>
      </c>
      <c r="W19" s="2" t="s">
        <v>30</v>
      </c>
      <c r="X19" s="2" t="s">
        <v>14</v>
      </c>
      <c r="Y19" s="5" t="s">
        <v>15</v>
      </c>
      <c r="Z19" s="2" t="s">
        <v>30</v>
      </c>
      <c r="AA19" s="2" t="s">
        <v>14</v>
      </c>
      <c r="AB19" s="5" t="s">
        <v>15</v>
      </c>
      <c r="AC19" s="2" t="s">
        <v>30</v>
      </c>
      <c r="AD19" s="2" t="s">
        <v>14</v>
      </c>
      <c r="AE19" s="5" t="s">
        <v>15</v>
      </c>
      <c r="AF19" s="2" t="s">
        <v>30</v>
      </c>
      <c r="AG19" s="2" t="s">
        <v>14</v>
      </c>
      <c r="AH19" s="5" t="s">
        <v>15</v>
      </c>
      <c r="AI19" s="2" t="s">
        <v>30</v>
      </c>
      <c r="AJ19" s="2" t="s">
        <v>14</v>
      </c>
      <c r="AK19" s="5" t="s">
        <v>15</v>
      </c>
      <c r="AL19" s="23" t="s">
        <v>13</v>
      </c>
      <c r="AM19" s="23" t="s">
        <v>14</v>
      </c>
      <c r="AN19" s="24" t="s">
        <v>15</v>
      </c>
    </row>
    <row r="20" spans="1:40" ht="20.100000000000001" customHeight="1" thickBot="1" x14ac:dyDescent="0.3">
      <c r="A20" s="10" t="s">
        <v>22</v>
      </c>
      <c r="B20" s="9">
        <v>500</v>
      </c>
      <c r="C20" s="9">
        <v>240</v>
      </c>
      <c r="D20" s="21">
        <f>C20/B20*100%</f>
        <v>0.48</v>
      </c>
      <c r="E20" s="9">
        <v>500</v>
      </c>
      <c r="F20" s="9">
        <v>218</v>
      </c>
      <c r="G20" s="21">
        <f>F20/E20*100%</f>
        <v>0.436</v>
      </c>
      <c r="H20" s="9">
        <v>500</v>
      </c>
      <c r="I20" s="9">
        <v>12</v>
      </c>
      <c r="J20" s="21">
        <f>I20/H20*100%</f>
        <v>2.4E-2</v>
      </c>
      <c r="K20" s="9">
        <v>500</v>
      </c>
      <c r="L20" s="9">
        <v>13</v>
      </c>
      <c r="M20" s="21">
        <f>L20/K20*100%</f>
        <v>2.5999999999999999E-2</v>
      </c>
      <c r="N20" s="9">
        <v>500</v>
      </c>
      <c r="O20" s="9">
        <v>9</v>
      </c>
      <c r="P20" s="21">
        <f>O20/N20*100%</f>
        <v>1.7999999999999999E-2</v>
      </c>
      <c r="Q20" s="9">
        <v>500</v>
      </c>
      <c r="R20" s="9">
        <v>26</v>
      </c>
      <c r="S20" s="21">
        <f>R20/Q20*100%</f>
        <v>5.1999999999999998E-2</v>
      </c>
      <c r="T20" s="9">
        <v>500</v>
      </c>
      <c r="U20" s="9">
        <v>29</v>
      </c>
      <c r="V20" s="21">
        <f>U20/T20*100%</f>
        <v>5.8000000000000003E-2</v>
      </c>
      <c r="W20" s="9">
        <v>500</v>
      </c>
      <c r="X20" s="9">
        <v>157</v>
      </c>
      <c r="Y20" s="21">
        <f>X20/W20*100%</f>
        <v>0.314</v>
      </c>
      <c r="Z20" s="9">
        <v>500</v>
      </c>
      <c r="AA20" s="9">
        <v>262</v>
      </c>
      <c r="AB20" s="21">
        <f>AA20/Z20*100%</f>
        <v>0.52400000000000002</v>
      </c>
      <c r="AC20" s="9">
        <v>500</v>
      </c>
      <c r="AD20" s="9">
        <v>316</v>
      </c>
      <c r="AE20" s="21">
        <f>AD20/AC20*100%</f>
        <v>0.63200000000000001</v>
      </c>
      <c r="AF20" s="9">
        <v>500</v>
      </c>
      <c r="AG20" s="9">
        <v>355</v>
      </c>
      <c r="AH20" s="21">
        <f>AG20/AF20*100%</f>
        <v>0.71</v>
      </c>
      <c r="AI20" s="9">
        <v>500</v>
      </c>
      <c r="AJ20" s="9">
        <v>0</v>
      </c>
      <c r="AK20" s="21">
        <f>AJ20/AI20*100%</f>
        <v>0</v>
      </c>
      <c r="AL20" s="8">
        <f>SUM(B20+E20+H20+K20+N20+Q20+T20+W20+Z20+AC20+AF20)</f>
        <v>5500</v>
      </c>
      <c r="AM20" s="8">
        <f>SUM(C20+F20+I20+L20+O20+R20+U20+X20+AA20+AD20+AG20+AJ20)</f>
        <v>1637</v>
      </c>
      <c r="AN20" s="11">
        <f>AM20/AL20*100%</f>
        <v>0.29763636363636364</v>
      </c>
    </row>
    <row r="21" spans="1:40" ht="20.100000000000001" customHeight="1" thickBot="1" x14ac:dyDescent="0.3">
      <c r="A21" s="10" t="s">
        <v>16</v>
      </c>
      <c r="B21" s="9">
        <v>1400</v>
      </c>
      <c r="C21" s="9">
        <v>1324</v>
      </c>
      <c r="D21" s="21">
        <f t="shared" ref="D21:D23" si="24">C21/B21*100%</f>
        <v>0.94571428571428573</v>
      </c>
      <c r="E21" s="9">
        <v>1400</v>
      </c>
      <c r="F21" s="9">
        <v>1428</v>
      </c>
      <c r="G21" s="21">
        <f t="shared" ref="G21:G23" si="25">F21/E21*100%</f>
        <v>1.02</v>
      </c>
      <c r="H21" s="9">
        <v>1400</v>
      </c>
      <c r="I21" s="9">
        <v>1225</v>
      </c>
      <c r="J21" s="21">
        <f t="shared" ref="J21:J23" si="26">I21/H21*100%</f>
        <v>0.875</v>
      </c>
      <c r="K21" s="9">
        <v>1400</v>
      </c>
      <c r="L21" s="9">
        <v>1264</v>
      </c>
      <c r="M21" s="21">
        <f t="shared" ref="M21:M23" si="27">L21/K21*100%</f>
        <v>0.9028571428571428</v>
      </c>
      <c r="N21" s="9">
        <v>1400</v>
      </c>
      <c r="O21" s="9">
        <v>1211</v>
      </c>
      <c r="P21" s="21">
        <f t="shared" ref="P21:P23" si="28">O21/N21*100%</f>
        <v>0.86499999999999999</v>
      </c>
      <c r="Q21" s="9">
        <v>1400</v>
      </c>
      <c r="R21" s="9">
        <v>1197</v>
      </c>
      <c r="S21" s="21">
        <f t="shared" ref="S21:S23" si="29">R21/Q21*100%</f>
        <v>0.85499999999999998</v>
      </c>
      <c r="T21" s="9">
        <v>1400</v>
      </c>
      <c r="U21" s="9">
        <v>1216</v>
      </c>
      <c r="V21" s="21">
        <f t="shared" ref="V21:V23" si="30">U21/T21*100%</f>
        <v>0.86857142857142855</v>
      </c>
      <c r="W21" s="9">
        <v>1400</v>
      </c>
      <c r="X21" s="9">
        <v>1370</v>
      </c>
      <c r="Y21" s="21">
        <f t="shared" ref="Y21:Y23" si="31">X21/W21*100%</f>
        <v>0.97857142857142854</v>
      </c>
      <c r="Z21" s="9">
        <v>1400</v>
      </c>
      <c r="AA21" s="9">
        <v>1618</v>
      </c>
      <c r="AB21" s="21">
        <f t="shared" ref="AB21:AB23" si="32">AA21/Z21*100%</f>
        <v>1.1557142857142857</v>
      </c>
      <c r="AC21" s="9">
        <v>1400</v>
      </c>
      <c r="AD21" s="9">
        <v>1573</v>
      </c>
      <c r="AE21" s="21">
        <f t="shared" ref="AE21:AE23" si="33">AD21/AC21*100%</f>
        <v>1.1235714285714287</v>
      </c>
      <c r="AF21" s="9">
        <v>1400</v>
      </c>
      <c r="AG21" s="9">
        <v>1522</v>
      </c>
      <c r="AH21" s="21">
        <f t="shared" ref="AH21:AH23" si="34">AG21/AF21*100%</f>
        <v>1.0871428571428572</v>
      </c>
      <c r="AI21" s="9">
        <v>1400</v>
      </c>
      <c r="AJ21" s="9">
        <v>0</v>
      </c>
      <c r="AK21" s="21">
        <f t="shared" ref="AK21:AK23" si="35">AJ21/AI21*100%</f>
        <v>0</v>
      </c>
      <c r="AL21" s="8">
        <f t="shared" ref="AL21:AL23" si="36">SUM(B21+E21+H21+K21+N21+Q21+T21+W21+Z21+AC21+AF21)</f>
        <v>15400</v>
      </c>
      <c r="AM21" s="8">
        <f t="shared" ref="AM21:AM23" si="37">SUM(C21+F21+I21+L21+O21+R21+U21+X21+AA21+AD21+AG21+AJ21)</f>
        <v>14948</v>
      </c>
      <c r="AN21" s="11">
        <f t="shared" ref="AN21:AN23" si="38">AM21/AL21*100%</f>
        <v>0.97064935064935065</v>
      </c>
    </row>
    <row r="22" spans="1:40" ht="20.100000000000001" hidden="1" customHeight="1" thickBot="1" x14ac:dyDescent="0.3">
      <c r="A22" s="10" t="s">
        <v>23</v>
      </c>
      <c r="B22" s="9">
        <v>100</v>
      </c>
      <c r="C22" s="9">
        <v>0</v>
      </c>
      <c r="D22" s="21">
        <f t="shared" si="24"/>
        <v>0</v>
      </c>
      <c r="E22" s="9">
        <v>100</v>
      </c>
      <c r="F22" s="9">
        <v>0</v>
      </c>
      <c r="G22" s="21">
        <f t="shared" si="25"/>
        <v>0</v>
      </c>
      <c r="H22" s="9">
        <v>100</v>
      </c>
      <c r="I22" s="9">
        <v>0</v>
      </c>
      <c r="J22" s="21">
        <f t="shared" si="26"/>
        <v>0</v>
      </c>
      <c r="K22" s="9">
        <v>100</v>
      </c>
      <c r="L22" s="9">
        <v>0</v>
      </c>
      <c r="M22" s="21">
        <f t="shared" si="27"/>
        <v>0</v>
      </c>
      <c r="N22" s="9">
        <v>100</v>
      </c>
      <c r="O22" s="9">
        <v>0</v>
      </c>
      <c r="P22" s="21">
        <f t="shared" si="28"/>
        <v>0</v>
      </c>
      <c r="Q22" s="9">
        <v>100</v>
      </c>
      <c r="R22" s="9">
        <v>0</v>
      </c>
      <c r="S22" s="21">
        <f t="shared" si="29"/>
        <v>0</v>
      </c>
      <c r="T22" s="9">
        <v>100</v>
      </c>
      <c r="U22" s="9"/>
      <c r="V22" s="21">
        <f t="shared" si="30"/>
        <v>0</v>
      </c>
      <c r="W22" s="9">
        <v>100</v>
      </c>
      <c r="X22" s="9"/>
      <c r="Y22" s="21">
        <f t="shared" si="31"/>
        <v>0</v>
      </c>
      <c r="Z22" s="9">
        <v>100</v>
      </c>
      <c r="AA22" s="9"/>
      <c r="AB22" s="21">
        <f t="shared" si="32"/>
        <v>0</v>
      </c>
      <c r="AC22" s="9">
        <v>100</v>
      </c>
      <c r="AD22" s="9"/>
      <c r="AE22" s="21">
        <f t="shared" si="33"/>
        <v>0</v>
      </c>
      <c r="AF22" s="9">
        <v>100</v>
      </c>
      <c r="AG22" s="9"/>
      <c r="AH22" s="21">
        <f t="shared" si="34"/>
        <v>0</v>
      </c>
      <c r="AI22" s="9">
        <v>100</v>
      </c>
      <c r="AJ22" s="9"/>
      <c r="AK22" s="21">
        <f t="shared" si="35"/>
        <v>0</v>
      </c>
      <c r="AL22" s="8">
        <f t="shared" si="36"/>
        <v>1100</v>
      </c>
      <c r="AM22" s="8">
        <f t="shared" si="37"/>
        <v>0</v>
      </c>
      <c r="AN22" s="11">
        <f t="shared" si="38"/>
        <v>0</v>
      </c>
    </row>
    <row r="23" spans="1:40" s="6" customFormat="1" ht="20.100000000000001" customHeight="1" thickBot="1" x14ac:dyDescent="0.3">
      <c r="A23" s="12" t="s">
        <v>12</v>
      </c>
      <c r="B23" s="8">
        <f>SUM(B20:B22)</f>
        <v>2000</v>
      </c>
      <c r="C23" s="8">
        <f t="shared" ref="C23:R23" si="39">SUM(C20:C22)</f>
        <v>1564</v>
      </c>
      <c r="D23" s="11">
        <f t="shared" si="24"/>
        <v>0.78200000000000003</v>
      </c>
      <c r="E23" s="8">
        <f>SUM(E20:E22)</f>
        <v>2000</v>
      </c>
      <c r="F23" s="8">
        <f t="shared" si="39"/>
        <v>1646</v>
      </c>
      <c r="G23" s="11">
        <f t="shared" si="25"/>
        <v>0.82299999999999995</v>
      </c>
      <c r="H23" s="8">
        <f>SUM(H20:H22)</f>
        <v>2000</v>
      </c>
      <c r="I23" s="8">
        <f t="shared" ref="I23:L23" si="40">SUM(I20:I22)</f>
        <v>1237</v>
      </c>
      <c r="J23" s="11">
        <f t="shared" si="26"/>
        <v>0.61850000000000005</v>
      </c>
      <c r="K23" s="8">
        <f>SUM(K20:K22)</f>
        <v>2000</v>
      </c>
      <c r="L23" s="8">
        <f t="shared" si="40"/>
        <v>1277</v>
      </c>
      <c r="M23" s="11">
        <f t="shared" si="27"/>
        <v>0.63849999999999996</v>
      </c>
      <c r="N23" s="8">
        <f>SUM(N20:N22)</f>
        <v>2000</v>
      </c>
      <c r="O23" s="8">
        <f t="shared" si="39"/>
        <v>1220</v>
      </c>
      <c r="P23" s="11">
        <f t="shared" si="28"/>
        <v>0.61</v>
      </c>
      <c r="Q23" s="8">
        <f>SUM(Q20:Q22)</f>
        <v>2000</v>
      </c>
      <c r="R23" s="8">
        <f t="shared" si="39"/>
        <v>1223</v>
      </c>
      <c r="S23" s="11">
        <f t="shared" si="29"/>
        <v>0.61150000000000004</v>
      </c>
      <c r="T23" s="8">
        <f>SUM(T20:T22)</f>
        <v>2000</v>
      </c>
      <c r="U23" s="8">
        <f t="shared" ref="U23" si="41">SUM(U20:U22)</f>
        <v>1245</v>
      </c>
      <c r="V23" s="11">
        <f t="shared" si="30"/>
        <v>0.62250000000000005</v>
      </c>
      <c r="W23" s="8">
        <f>SUM(W20:W22)</f>
        <v>2000</v>
      </c>
      <c r="X23" s="8">
        <f t="shared" ref="X23" si="42">SUM(X20:X22)</f>
        <v>1527</v>
      </c>
      <c r="Y23" s="11">
        <f t="shared" si="31"/>
        <v>0.76349999999999996</v>
      </c>
      <c r="Z23" s="8">
        <f>SUM(Z20:Z22)</f>
        <v>2000</v>
      </c>
      <c r="AA23" s="8">
        <f t="shared" ref="AA23" si="43">SUM(AA20:AA22)</f>
        <v>1880</v>
      </c>
      <c r="AB23" s="11">
        <f t="shared" si="32"/>
        <v>0.94</v>
      </c>
      <c r="AC23" s="8">
        <f>SUM(AC20:AC22)</f>
        <v>2000</v>
      </c>
      <c r="AD23" s="8">
        <f>SUM(AD20:AD22)</f>
        <v>1889</v>
      </c>
      <c r="AE23" s="11">
        <f t="shared" si="33"/>
        <v>0.94450000000000001</v>
      </c>
      <c r="AF23" s="8">
        <f>SUM(AF20:AF22)</f>
        <v>2000</v>
      </c>
      <c r="AG23" s="8">
        <f>SUM(AG20:AG22)</f>
        <v>1877</v>
      </c>
      <c r="AH23" s="11">
        <f t="shared" si="34"/>
        <v>0.9385</v>
      </c>
      <c r="AI23" s="8">
        <f>SUM(AI20:AI22)</f>
        <v>2000</v>
      </c>
      <c r="AJ23" s="8">
        <f>SUM(AJ20:AJ22)</f>
        <v>0</v>
      </c>
      <c r="AK23" s="11">
        <f t="shared" si="35"/>
        <v>0</v>
      </c>
      <c r="AL23" s="8">
        <f t="shared" si="36"/>
        <v>22000</v>
      </c>
      <c r="AM23" s="8">
        <f t="shared" si="37"/>
        <v>16585</v>
      </c>
      <c r="AN23" s="11">
        <f t="shared" si="38"/>
        <v>0.7538636363636364</v>
      </c>
    </row>
    <row r="24" spans="1:40" ht="20.100000000000001" customHeight="1" x14ac:dyDescent="0.25">
      <c r="A24" s="16"/>
      <c r="B24" s="17"/>
      <c r="C24" s="17"/>
      <c r="D24" s="18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8"/>
    </row>
    <row r="25" spans="1:40" ht="20.100000000000001" customHeight="1" thickBot="1" x14ac:dyDescent="0.3">
      <c r="A25" s="31"/>
      <c r="B25" s="31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</row>
    <row r="26" spans="1:40" ht="20.100000000000001" customHeight="1" thickBot="1" x14ac:dyDescent="0.3">
      <c r="A26" s="35" t="s">
        <v>40</v>
      </c>
      <c r="B26" s="27" t="s">
        <v>0</v>
      </c>
      <c r="C26" s="28"/>
      <c r="D26" s="29"/>
      <c r="E26" s="27" t="s">
        <v>1</v>
      </c>
      <c r="F26" s="28"/>
      <c r="G26" s="29"/>
      <c r="H26" s="27" t="s">
        <v>2</v>
      </c>
      <c r="I26" s="28"/>
      <c r="J26" s="29"/>
      <c r="K26" s="27" t="s">
        <v>3</v>
      </c>
      <c r="L26" s="28"/>
      <c r="M26" s="29"/>
      <c r="N26" s="27" t="s">
        <v>4</v>
      </c>
      <c r="O26" s="28"/>
      <c r="P26" s="29"/>
      <c r="Q26" s="27" t="s">
        <v>5</v>
      </c>
      <c r="R26" s="28"/>
      <c r="S26" s="29"/>
      <c r="T26" s="27" t="s">
        <v>6</v>
      </c>
      <c r="U26" s="28"/>
      <c r="V26" s="29"/>
      <c r="W26" s="27" t="s">
        <v>7</v>
      </c>
      <c r="X26" s="28"/>
      <c r="Y26" s="29"/>
      <c r="Z26" s="27" t="s">
        <v>8</v>
      </c>
      <c r="AA26" s="28"/>
      <c r="AB26" s="29"/>
      <c r="AC26" s="27" t="s">
        <v>9</v>
      </c>
      <c r="AD26" s="28"/>
      <c r="AE26" s="29"/>
      <c r="AF26" s="27" t="s">
        <v>10</v>
      </c>
      <c r="AG26" s="28"/>
      <c r="AH26" s="29"/>
      <c r="AI26" s="27" t="s">
        <v>11</v>
      </c>
      <c r="AJ26" s="28"/>
      <c r="AK26" s="29"/>
      <c r="AL26" s="32" t="s">
        <v>12</v>
      </c>
      <c r="AM26" s="33"/>
      <c r="AN26" s="34"/>
    </row>
    <row r="27" spans="1:40" ht="15.75" thickBot="1" x14ac:dyDescent="0.3">
      <c r="A27" s="36"/>
      <c r="B27" s="2" t="s">
        <v>30</v>
      </c>
      <c r="C27" s="23" t="s">
        <v>14</v>
      </c>
      <c r="D27" s="5" t="s">
        <v>15</v>
      </c>
      <c r="E27" s="2" t="s">
        <v>30</v>
      </c>
      <c r="F27" s="2" t="s">
        <v>14</v>
      </c>
      <c r="G27" s="5" t="s">
        <v>15</v>
      </c>
      <c r="H27" s="2" t="s">
        <v>30</v>
      </c>
      <c r="I27" s="2" t="s">
        <v>14</v>
      </c>
      <c r="J27" s="5" t="s">
        <v>15</v>
      </c>
      <c r="K27" s="2" t="s">
        <v>30</v>
      </c>
      <c r="L27" s="2" t="s">
        <v>14</v>
      </c>
      <c r="M27" s="5" t="s">
        <v>15</v>
      </c>
      <c r="N27" s="2" t="s">
        <v>30</v>
      </c>
      <c r="O27" s="2" t="s">
        <v>14</v>
      </c>
      <c r="P27" s="5" t="s">
        <v>15</v>
      </c>
      <c r="Q27" s="2" t="s">
        <v>30</v>
      </c>
      <c r="R27" s="2" t="s">
        <v>14</v>
      </c>
      <c r="S27" s="5" t="s">
        <v>15</v>
      </c>
      <c r="T27" s="2" t="s">
        <v>30</v>
      </c>
      <c r="U27" s="2" t="s">
        <v>14</v>
      </c>
      <c r="V27" s="5" t="s">
        <v>15</v>
      </c>
      <c r="W27" s="2" t="s">
        <v>30</v>
      </c>
      <c r="X27" s="2" t="s">
        <v>14</v>
      </c>
      <c r="Y27" s="5" t="s">
        <v>15</v>
      </c>
      <c r="Z27" s="2" t="s">
        <v>30</v>
      </c>
      <c r="AA27" s="2" t="s">
        <v>14</v>
      </c>
      <c r="AB27" s="5" t="s">
        <v>15</v>
      </c>
      <c r="AC27" s="2" t="s">
        <v>30</v>
      </c>
      <c r="AD27" s="2" t="s">
        <v>14</v>
      </c>
      <c r="AE27" s="5" t="s">
        <v>15</v>
      </c>
      <c r="AF27" s="2" t="s">
        <v>30</v>
      </c>
      <c r="AG27" s="2" t="s">
        <v>14</v>
      </c>
      <c r="AH27" s="5" t="s">
        <v>15</v>
      </c>
      <c r="AI27" s="2" t="s">
        <v>30</v>
      </c>
      <c r="AJ27" s="2" t="s">
        <v>14</v>
      </c>
      <c r="AK27" s="5" t="s">
        <v>15</v>
      </c>
      <c r="AL27" s="12" t="s">
        <v>13</v>
      </c>
      <c r="AM27" s="12" t="s">
        <v>14</v>
      </c>
      <c r="AN27" s="11" t="s">
        <v>15</v>
      </c>
    </row>
    <row r="28" spans="1:40" ht="20.100000000000001" customHeight="1" thickBot="1" x14ac:dyDescent="0.3">
      <c r="A28" s="10" t="s">
        <v>37</v>
      </c>
      <c r="B28" s="9">
        <v>16</v>
      </c>
      <c r="C28" s="9">
        <v>24</v>
      </c>
      <c r="D28" s="21">
        <f t="shared" ref="D28:D31" si="44">C28/B28*100%</f>
        <v>1.5</v>
      </c>
      <c r="E28" s="9">
        <v>16</v>
      </c>
      <c r="F28" s="9">
        <v>17</v>
      </c>
      <c r="G28" s="21">
        <f t="shared" ref="G28:G31" si="45">F28/E28*100%</f>
        <v>1.0625</v>
      </c>
      <c r="H28" s="9">
        <v>16</v>
      </c>
      <c r="I28" s="9">
        <v>18</v>
      </c>
      <c r="J28" s="21">
        <f t="shared" ref="J28:J31" si="46">I28/H28*100%</f>
        <v>1.125</v>
      </c>
      <c r="K28" s="9">
        <v>16</v>
      </c>
      <c r="L28" s="9">
        <v>22</v>
      </c>
      <c r="M28" s="21">
        <f t="shared" ref="M28:M31" si="47">L28/K28*100%</f>
        <v>1.375</v>
      </c>
      <c r="N28" s="9">
        <v>16</v>
      </c>
      <c r="O28" s="9">
        <v>25</v>
      </c>
      <c r="P28" s="21">
        <f t="shared" ref="P28:P31" si="48">O28/N28*100%</f>
        <v>1.5625</v>
      </c>
      <c r="Q28" s="9">
        <v>16</v>
      </c>
      <c r="R28" s="9">
        <v>19</v>
      </c>
      <c r="S28" s="21">
        <f t="shared" ref="S28:S31" si="49">R28/Q28*100%</f>
        <v>1.1875</v>
      </c>
      <c r="T28" s="9">
        <v>16</v>
      </c>
      <c r="U28" s="9">
        <v>26</v>
      </c>
      <c r="V28" s="21">
        <f t="shared" ref="V28:V31" si="50">U28/T28*100%</f>
        <v>1.625</v>
      </c>
      <c r="W28" s="9">
        <v>16</v>
      </c>
      <c r="X28" s="9">
        <v>12</v>
      </c>
      <c r="Y28" s="21">
        <f t="shared" ref="Y28:Y31" si="51">X28/W28*100%</f>
        <v>0.75</v>
      </c>
      <c r="Z28" s="9">
        <v>16</v>
      </c>
      <c r="AA28" s="9">
        <v>22</v>
      </c>
      <c r="AB28" s="21">
        <f t="shared" ref="AB28:AB31" si="52">AA28/Z28*100%</f>
        <v>1.375</v>
      </c>
      <c r="AC28" s="9">
        <v>16</v>
      </c>
      <c r="AD28" s="9">
        <v>21</v>
      </c>
      <c r="AE28" s="21">
        <f t="shared" ref="AE28:AE31" si="53">AD28/AC28*100%</f>
        <v>1.3125</v>
      </c>
      <c r="AF28" s="9">
        <v>16</v>
      </c>
      <c r="AG28" s="9">
        <v>15</v>
      </c>
      <c r="AH28" s="21">
        <f t="shared" ref="AH28:AH31" si="54">AG28/AF28*100%</f>
        <v>0.9375</v>
      </c>
      <c r="AI28" s="9">
        <v>16</v>
      </c>
      <c r="AJ28" s="9">
        <v>0</v>
      </c>
      <c r="AK28" s="21">
        <f t="shared" ref="AK28:AK31" si="55">AJ28/AI28*100%</f>
        <v>0</v>
      </c>
      <c r="AL28" s="8">
        <f>SUM(B28+E28+H28+K28+N28+Q28+T28+W28+Z28+AC28+AF28)</f>
        <v>176</v>
      </c>
      <c r="AM28" s="8">
        <f t="shared" ref="AM28:AM32" si="56">C28+F28+I28+L28+O28+R28+U28+X28+AA28+AD28+AG28+AJ28</f>
        <v>221</v>
      </c>
      <c r="AN28" s="11">
        <f t="shared" ref="AN28:AN31" si="57">AM28/AL28*100%</f>
        <v>1.2556818181818181</v>
      </c>
    </row>
    <row r="29" spans="1:40" ht="20.100000000000001" customHeight="1" thickBot="1" x14ac:dyDescent="0.3">
      <c r="A29" s="10" t="s">
        <v>38</v>
      </c>
      <c r="B29" s="9">
        <v>60</v>
      </c>
      <c r="C29" s="9">
        <v>93</v>
      </c>
      <c r="D29" s="21">
        <f t="shared" si="44"/>
        <v>1.55</v>
      </c>
      <c r="E29" s="9">
        <v>60</v>
      </c>
      <c r="F29" s="9">
        <v>80</v>
      </c>
      <c r="G29" s="21">
        <f t="shared" si="45"/>
        <v>1.3333333333333333</v>
      </c>
      <c r="H29" s="9">
        <v>60</v>
      </c>
      <c r="I29" s="9">
        <v>59</v>
      </c>
      <c r="J29" s="21">
        <f t="shared" si="46"/>
        <v>0.98333333333333328</v>
      </c>
      <c r="K29" s="9">
        <v>60</v>
      </c>
      <c r="L29" s="9">
        <v>70</v>
      </c>
      <c r="M29" s="21">
        <f t="shared" si="47"/>
        <v>1.1666666666666667</v>
      </c>
      <c r="N29" s="9">
        <v>60</v>
      </c>
      <c r="O29" s="9">
        <v>74</v>
      </c>
      <c r="P29" s="21">
        <f t="shared" si="48"/>
        <v>1.2333333333333334</v>
      </c>
      <c r="Q29" s="9">
        <v>60</v>
      </c>
      <c r="R29" s="9">
        <v>44</v>
      </c>
      <c r="S29" s="21">
        <f t="shared" si="49"/>
        <v>0.73333333333333328</v>
      </c>
      <c r="T29" s="9">
        <v>60</v>
      </c>
      <c r="U29" s="9">
        <v>43</v>
      </c>
      <c r="V29" s="21">
        <f t="shared" si="50"/>
        <v>0.71666666666666667</v>
      </c>
      <c r="W29" s="9">
        <v>60</v>
      </c>
      <c r="X29" s="9">
        <v>64</v>
      </c>
      <c r="Y29" s="21">
        <f t="shared" si="51"/>
        <v>1.0666666666666667</v>
      </c>
      <c r="Z29" s="9">
        <v>60</v>
      </c>
      <c r="AA29" s="9">
        <v>63</v>
      </c>
      <c r="AB29" s="21">
        <f t="shared" si="52"/>
        <v>1.05</v>
      </c>
      <c r="AC29" s="9">
        <v>60</v>
      </c>
      <c r="AD29" s="9">
        <v>74</v>
      </c>
      <c r="AE29" s="21">
        <f t="shared" si="53"/>
        <v>1.2333333333333334</v>
      </c>
      <c r="AF29" s="9">
        <v>60</v>
      </c>
      <c r="AG29" s="9">
        <v>75</v>
      </c>
      <c r="AH29" s="21">
        <f t="shared" si="54"/>
        <v>1.25</v>
      </c>
      <c r="AI29" s="9">
        <v>60</v>
      </c>
      <c r="AJ29" s="9">
        <v>0</v>
      </c>
      <c r="AK29" s="21">
        <f t="shared" si="55"/>
        <v>0</v>
      </c>
      <c r="AL29" s="8">
        <f t="shared" ref="AL29:AL32" si="58">SUM(B29+E29+H29+K29+N29+Q29+T29+W29+Z29+AC29+AF29)</f>
        <v>660</v>
      </c>
      <c r="AM29" s="8">
        <f t="shared" si="56"/>
        <v>739</v>
      </c>
      <c r="AN29" s="11">
        <f t="shared" si="57"/>
        <v>1.1196969696969696</v>
      </c>
    </row>
    <row r="30" spans="1:40" ht="20.100000000000001" customHeight="1" thickBot="1" x14ac:dyDescent="0.3">
      <c r="A30" s="10" t="s">
        <v>39</v>
      </c>
      <c r="B30" s="9">
        <v>20</v>
      </c>
      <c r="C30" s="9">
        <v>20</v>
      </c>
      <c r="D30" s="21">
        <f t="shared" si="44"/>
        <v>1</v>
      </c>
      <c r="E30" s="9">
        <v>20</v>
      </c>
      <c r="F30" s="9">
        <v>20</v>
      </c>
      <c r="G30" s="21">
        <f t="shared" si="45"/>
        <v>1</v>
      </c>
      <c r="H30" s="9">
        <v>20</v>
      </c>
      <c r="I30" s="9">
        <v>22</v>
      </c>
      <c r="J30" s="21">
        <f t="shared" si="46"/>
        <v>1.1000000000000001</v>
      </c>
      <c r="K30" s="9">
        <v>20</v>
      </c>
      <c r="L30" s="9">
        <v>20</v>
      </c>
      <c r="M30" s="21">
        <f t="shared" si="47"/>
        <v>1</v>
      </c>
      <c r="N30" s="9">
        <v>20</v>
      </c>
      <c r="O30" s="9">
        <v>20</v>
      </c>
      <c r="P30" s="21">
        <f t="shared" si="48"/>
        <v>1</v>
      </c>
      <c r="Q30" s="9">
        <v>20</v>
      </c>
      <c r="R30" s="9">
        <v>37</v>
      </c>
      <c r="S30" s="21">
        <f t="shared" si="49"/>
        <v>1.85</v>
      </c>
      <c r="T30" s="9">
        <v>20</v>
      </c>
      <c r="U30" s="9">
        <v>45</v>
      </c>
      <c r="V30" s="21">
        <f t="shared" si="50"/>
        <v>2.25</v>
      </c>
      <c r="W30" s="9">
        <v>20</v>
      </c>
      <c r="X30" s="9">
        <v>40</v>
      </c>
      <c r="Y30" s="21">
        <f t="shared" si="51"/>
        <v>2</v>
      </c>
      <c r="Z30" s="9">
        <v>20</v>
      </c>
      <c r="AA30" s="9">
        <v>34</v>
      </c>
      <c r="AB30" s="21">
        <f t="shared" si="52"/>
        <v>1.7</v>
      </c>
      <c r="AC30" s="9">
        <v>20</v>
      </c>
      <c r="AD30" s="9">
        <v>24</v>
      </c>
      <c r="AE30" s="21">
        <f t="shared" si="53"/>
        <v>1.2</v>
      </c>
      <c r="AF30" s="9">
        <v>20</v>
      </c>
      <c r="AG30" s="9">
        <v>27</v>
      </c>
      <c r="AH30" s="21">
        <f t="shared" si="54"/>
        <v>1.35</v>
      </c>
      <c r="AI30" s="9">
        <v>20</v>
      </c>
      <c r="AJ30" s="9">
        <v>0</v>
      </c>
      <c r="AK30" s="21">
        <f t="shared" si="55"/>
        <v>0</v>
      </c>
      <c r="AL30" s="8">
        <f t="shared" si="58"/>
        <v>220</v>
      </c>
      <c r="AM30" s="8">
        <f t="shared" si="56"/>
        <v>309</v>
      </c>
      <c r="AN30" s="11">
        <f t="shared" si="57"/>
        <v>1.4045454545454545</v>
      </c>
    </row>
    <row r="31" spans="1:40" ht="30.75" thickBot="1" x14ac:dyDescent="0.3">
      <c r="A31" s="10" t="s">
        <v>41</v>
      </c>
      <c r="B31" s="9">
        <v>104</v>
      </c>
      <c r="C31" s="9">
        <v>89</v>
      </c>
      <c r="D31" s="21">
        <f t="shared" si="44"/>
        <v>0.85576923076923073</v>
      </c>
      <c r="E31" s="9">
        <v>104</v>
      </c>
      <c r="F31" s="9">
        <v>122</v>
      </c>
      <c r="G31" s="21">
        <f t="shared" si="45"/>
        <v>1.1730769230769231</v>
      </c>
      <c r="H31" s="9">
        <v>104</v>
      </c>
      <c r="I31" s="9">
        <v>120</v>
      </c>
      <c r="J31" s="21">
        <f t="shared" si="46"/>
        <v>1.1538461538461537</v>
      </c>
      <c r="K31" s="9">
        <v>104</v>
      </c>
      <c r="L31" s="9">
        <v>118</v>
      </c>
      <c r="M31" s="21">
        <f t="shared" si="47"/>
        <v>1.1346153846153846</v>
      </c>
      <c r="N31" s="9">
        <v>104</v>
      </c>
      <c r="O31" s="9">
        <v>91</v>
      </c>
      <c r="P31" s="21">
        <f t="shared" si="48"/>
        <v>0.875</v>
      </c>
      <c r="Q31" s="9">
        <v>104</v>
      </c>
      <c r="R31" s="9">
        <v>107</v>
      </c>
      <c r="S31" s="21">
        <f t="shared" si="49"/>
        <v>1.0288461538461537</v>
      </c>
      <c r="T31" s="9">
        <v>104</v>
      </c>
      <c r="U31" s="9">
        <v>114</v>
      </c>
      <c r="V31" s="21">
        <f t="shared" si="50"/>
        <v>1.0961538461538463</v>
      </c>
      <c r="W31" s="9">
        <v>104</v>
      </c>
      <c r="X31" s="9">
        <v>106</v>
      </c>
      <c r="Y31" s="21">
        <f t="shared" si="51"/>
        <v>1.0192307692307692</v>
      </c>
      <c r="Z31" s="9">
        <v>104</v>
      </c>
      <c r="AA31" s="9">
        <v>125</v>
      </c>
      <c r="AB31" s="21">
        <f t="shared" si="52"/>
        <v>1.2019230769230769</v>
      </c>
      <c r="AC31" s="9">
        <v>104</v>
      </c>
      <c r="AD31" s="9">
        <v>144</v>
      </c>
      <c r="AE31" s="21">
        <f t="shared" si="53"/>
        <v>1.3846153846153846</v>
      </c>
      <c r="AF31" s="9">
        <v>104</v>
      </c>
      <c r="AG31" s="9">
        <v>125</v>
      </c>
      <c r="AH31" s="21">
        <f t="shared" si="54"/>
        <v>1.2019230769230769</v>
      </c>
      <c r="AI31" s="9">
        <v>104</v>
      </c>
      <c r="AJ31" s="9">
        <v>0</v>
      </c>
      <c r="AK31" s="21">
        <f t="shared" si="55"/>
        <v>0</v>
      </c>
      <c r="AL31" s="8">
        <f t="shared" si="58"/>
        <v>1144</v>
      </c>
      <c r="AM31" s="8">
        <f t="shared" si="56"/>
        <v>1261</v>
      </c>
      <c r="AN31" s="11">
        <f t="shared" si="57"/>
        <v>1.1022727272727273</v>
      </c>
    </row>
    <row r="32" spans="1:40" s="6" customFormat="1" ht="20.100000000000001" customHeight="1" thickBot="1" x14ac:dyDescent="0.3">
      <c r="A32" s="12" t="s">
        <v>12</v>
      </c>
      <c r="B32" s="8">
        <f>SUM(B28:B31)</f>
        <v>200</v>
      </c>
      <c r="C32" s="8">
        <f>SUM(C28:C31)</f>
        <v>226</v>
      </c>
      <c r="D32" s="11">
        <f>C32/B32*100%</f>
        <v>1.1299999999999999</v>
      </c>
      <c r="E32" s="8">
        <f>SUM(E28:E31)</f>
        <v>200</v>
      </c>
      <c r="F32" s="8">
        <f>SUM(F28:F31)</f>
        <v>239</v>
      </c>
      <c r="G32" s="11">
        <f>F32/E32*100%</f>
        <v>1.1950000000000001</v>
      </c>
      <c r="H32" s="8">
        <f>SUM(H28:H31)</f>
        <v>200</v>
      </c>
      <c r="I32" s="8">
        <f>SUM(I28:I31)</f>
        <v>219</v>
      </c>
      <c r="J32" s="11">
        <f>I32/H32*100%</f>
        <v>1.095</v>
      </c>
      <c r="K32" s="8">
        <f>SUM(K28:K31)</f>
        <v>200</v>
      </c>
      <c r="L32" s="8">
        <f>SUM(L28:L31)</f>
        <v>230</v>
      </c>
      <c r="M32" s="11">
        <f>L32/K32*100%</f>
        <v>1.1499999999999999</v>
      </c>
      <c r="N32" s="8">
        <f>SUM(N28:N31)</f>
        <v>200</v>
      </c>
      <c r="O32" s="8">
        <f>SUM(O28:O31)</f>
        <v>210</v>
      </c>
      <c r="P32" s="11">
        <f>O32/N32*100%</f>
        <v>1.05</v>
      </c>
      <c r="Q32" s="8">
        <f>SUM(Q28:Q31)</f>
        <v>200</v>
      </c>
      <c r="R32" s="8">
        <f>SUM(R28:R31)</f>
        <v>207</v>
      </c>
      <c r="S32" s="11">
        <f>R32/Q32*100%</f>
        <v>1.0349999999999999</v>
      </c>
      <c r="T32" s="8">
        <f>SUM(T28:T31)</f>
        <v>200</v>
      </c>
      <c r="U32" s="8">
        <f>SUM(U28:U31)</f>
        <v>228</v>
      </c>
      <c r="V32" s="11">
        <f>U32/T32*100%</f>
        <v>1.1399999999999999</v>
      </c>
      <c r="W32" s="8">
        <f>SUM(W28:W31)</f>
        <v>200</v>
      </c>
      <c r="X32" s="8">
        <f>SUM(X28:X31)</f>
        <v>222</v>
      </c>
      <c r="Y32" s="11">
        <f>X32/W32*100%</f>
        <v>1.1100000000000001</v>
      </c>
      <c r="Z32" s="8">
        <f>SUM(Z28:Z31)</f>
        <v>200</v>
      </c>
      <c r="AA32" s="8">
        <f>SUM(AA28:AA31)</f>
        <v>244</v>
      </c>
      <c r="AB32" s="11">
        <f>AA32/Z32*100%</f>
        <v>1.22</v>
      </c>
      <c r="AC32" s="8">
        <f>SUM(AC28:AC31)</f>
        <v>200</v>
      </c>
      <c r="AD32" s="8">
        <f>SUM(AD28:AD31)</f>
        <v>263</v>
      </c>
      <c r="AE32" s="11">
        <f>AD32/AC32*100%</f>
        <v>1.3149999999999999</v>
      </c>
      <c r="AF32" s="8">
        <f>SUM(AF28:AF31)</f>
        <v>200</v>
      </c>
      <c r="AG32" s="8">
        <f>SUM(AG28:AG31)</f>
        <v>242</v>
      </c>
      <c r="AH32" s="11">
        <f>AG32/AF32*100%</f>
        <v>1.21</v>
      </c>
      <c r="AI32" s="8">
        <f>SUM(AI28:AI31)</f>
        <v>200</v>
      </c>
      <c r="AJ32" s="8">
        <f>SUM(AJ28:AJ31)</f>
        <v>0</v>
      </c>
      <c r="AK32" s="11">
        <f>AJ32/AI32*100%</f>
        <v>0</v>
      </c>
      <c r="AL32" s="8">
        <f t="shared" si="58"/>
        <v>2200</v>
      </c>
      <c r="AM32" s="8">
        <f t="shared" si="56"/>
        <v>2530</v>
      </c>
      <c r="AN32" s="11">
        <f t="shared" ref="AN32" si="59">AM32/AL32*100%</f>
        <v>1.1499999999999999</v>
      </c>
    </row>
    <row r="33" spans="1:40" ht="20.100000000000001" customHeight="1" x14ac:dyDescent="0.25">
      <c r="A33" s="16"/>
      <c r="B33" s="17"/>
      <c r="C33" s="17"/>
      <c r="D33" s="18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8"/>
    </row>
    <row r="34" spans="1:40" ht="20.100000000000001" customHeight="1" thickBot="1" x14ac:dyDescent="0.3">
      <c r="A34" s="31"/>
      <c r="B34" s="31"/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  <c r="AF34" s="31"/>
      <c r="AG34" s="31"/>
      <c r="AH34" s="31"/>
      <c r="AI34" s="31"/>
      <c r="AJ34" s="31"/>
      <c r="AK34" s="31"/>
      <c r="AL34" s="31"/>
      <c r="AM34" s="31"/>
      <c r="AN34" s="31"/>
    </row>
    <row r="35" spans="1:40" ht="20.100000000000001" customHeight="1" thickBot="1" x14ac:dyDescent="0.3">
      <c r="A35" s="35" t="s">
        <v>35</v>
      </c>
      <c r="B35" s="27" t="s">
        <v>0</v>
      </c>
      <c r="C35" s="28"/>
      <c r="D35" s="29"/>
      <c r="E35" s="27" t="s">
        <v>1</v>
      </c>
      <c r="F35" s="28"/>
      <c r="G35" s="29"/>
      <c r="H35" s="27" t="s">
        <v>2</v>
      </c>
      <c r="I35" s="28"/>
      <c r="J35" s="29"/>
      <c r="K35" s="27" t="s">
        <v>3</v>
      </c>
      <c r="L35" s="28"/>
      <c r="M35" s="29"/>
      <c r="N35" s="27" t="s">
        <v>4</v>
      </c>
      <c r="O35" s="28"/>
      <c r="P35" s="29"/>
      <c r="Q35" s="27" t="s">
        <v>5</v>
      </c>
      <c r="R35" s="28"/>
      <c r="S35" s="29"/>
      <c r="T35" s="27" t="s">
        <v>6</v>
      </c>
      <c r="U35" s="28"/>
      <c r="V35" s="29"/>
      <c r="W35" s="27" t="s">
        <v>7</v>
      </c>
      <c r="X35" s="28"/>
      <c r="Y35" s="29"/>
      <c r="Z35" s="27" t="s">
        <v>8</v>
      </c>
      <c r="AA35" s="28"/>
      <c r="AB35" s="29"/>
      <c r="AC35" s="27" t="s">
        <v>9</v>
      </c>
      <c r="AD35" s="28"/>
      <c r="AE35" s="29"/>
      <c r="AF35" s="27" t="s">
        <v>10</v>
      </c>
      <c r="AG35" s="28"/>
      <c r="AH35" s="29"/>
      <c r="AI35" s="27" t="s">
        <v>11</v>
      </c>
      <c r="AJ35" s="28"/>
      <c r="AK35" s="29"/>
      <c r="AL35" s="32" t="s">
        <v>12</v>
      </c>
      <c r="AM35" s="33"/>
      <c r="AN35" s="34"/>
    </row>
    <row r="36" spans="1:40" ht="15.75" thickBot="1" x14ac:dyDescent="0.3">
      <c r="A36" s="36"/>
      <c r="B36" s="2" t="s">
        <v>30</v>
      </c>
      <c r="C36" s="23" t="s">
        <v>14</v>
      </c>
      <c r="D36" s="5" t="s">
        <v>15</v>
      </c>
      <c r="E36" s="2" t="s">
        <v>30</v>
      </c>
      <c r="F36" s="2" t="s">
        <v>14</v>
      </c>
      <c r="G36" s="5" t="s">
        <v>15</v>
      </c>
      <c r="H36" s="2" t="s">
        <v>30</v>
      </c>
      <c r="I36" s="2" t="s">
        <v>14</v>
      </c>
      <c r="J36" s="5" t="s">
        <v>15</v>
      </c>
      <c r="K36" s="2" t="s">
        <v>30</v>
      </c>
      <c r="L36" s="2" t="s">
        <v>14</v>
      </c>
      <c r="M36" s="5" t="s">
        <v>15</v>
      </c>
      <c r="N36" s="2" t="s">
        <v>30</v>
      </c>
      <c r="O36" s="2" t="s">
        <v>14</v>
      </c>
      <c r="P36" s="5" t="s">
        <v>15</v>
      </c>
      <c r="Q36" s="2" t="s">
        <v>30</v>
      </c>
      <c r="R36" s="2" t="s">
        <v>14</v>
      </c>
      <c r="S36" s="5" t="s">
        <v>15</v>
      </c>
      <c r="T36" s="2" t="s">
        <v>30</v>
      </c>
      <c r="U36" s="2" t="s">
        <v>14</v>
      </c>
      <c r="V36" s="5" t="s">
        <v>15</v>
      </c>
      <c r="W36" s="2" t="s">
        <v>30</v>
      </c>
      <c r="X36" s="2" t="s">
        <v>14</v>
      </c>
      <c r="Y36" s="5" t="s">
        <v>15</v>
      </c>
      <c r="Z36" s="2" t="s">
        <v>30</v>
      </c>
      <c r="AA36" s="2" t="s">
        <v>14</v>
      </c>
      <c r="AB36" s="5" t="s">
        <v>15</v>
      </c>
      <c r="AC36" s="2" t="s">
        <v>30</v>
      </c>
      <c r="AD36" s="2" t="s">
        <v>14</v>
      </c>
      <c r="AE36" s="5" t="s">
        <v>15</v>
      </c>
      <c r="AF36" s="2" t="s">
        <v>30</v>
      </c>
      <c r="AG36" s="2" t="s">
        <v>14</v>
      </c>
      <c r="AH36" s="5" t="s">
        <v>15</v>
      </c>
      <c r="AI36" s="2" t="s">
        <v>30</v>
      </c>
      <c r="AJ36" s="2" t="s">
        <v>14</v>
      </c>
      <c r="AK36" s="5" t="s">
        <v>15</v>
      </c>
      <c r="AL36" s="12" t="s">
        <v>13</v>
      </c>
      <c r="AM36" s="12" t="s">
        <v>14</v>
      </c>
      <c r="AN36" s="11" t="s">
        <v>15</v>
      </c>
    </row>
    <row r="37" spans="1:40" ht="20.100000000000001" customHeight="1" thickBot="1" x14ac:dyDescent="0.3">
      <c r="A37" s="10" t="s">
        <v>24</v>
      </c>
      <c r="B37" s="9">
        <v>15000</v>
      </c>
      <c r="C37" s="9">
        <v>14217</v>
      </c>
      <c r="D37" s="21">
        <f>C37/B37*100%</f>
        <v>0.94779999999999998</v>
      </c>
      <c r="E37" s="9">
        <v>15000</v>
      </c>
      <c r="F37" s="9">
        <v>15657</v>
      </c>
      <c r="G37" s="21">
        <f>F37/E37*100%</f>
        <v>1.0438000000000001</v>
      </c>
      <c r="H37" s="9">
        <v>15000</v>
      </c>
      <c r="I37" s="9">
        <v>19542</v>
      </c>
      <c r="J37" s="21">
        <f>I37/H37*100%</f>
        <v>1.3028</v>
      </c>
      <c r="K37" s="9">
        <v>15000</v>
      </c>
      <c r="L37" s="9">
        <v>20715</v>
      </c>
      <c r="M37" s="21">
        <f>L37/K37*100%</f>
        <v>1.381</v>
      </c>
      <c r="N37" s="9">
        <v>15000</v>
      </c>
      <c r="O37" s="9">
        <v>18755</v>
      </c>
      <c r="P37" s="21">
        <f>O37/N37*100%</f>
        <v>1.2503333333333333</v>
      </c>
      <c r="Q37" s="9">
        <v>15000</v>
      </c>
      <c r="R37" s="9">
        <v>16218</v>
      </c>
      <c r="S37" s="21">
        <f>R37/Q37*100%</f>
        <v>1.0811999999999999</v>
      </c>
      <c r="T37" s="9">
        <v>15000</v>
      </c>
      <c r="U37" s="9">
        <v>12626</v>
      </c>
      <c r="V37" s="21">
        <f>U37/T37*100%</f>
        <v>0.84173333333333333</v>
      </c>
      <c r="W37" s="9">
        <v>15000</v>
      </c>
      <c r="X37" s="9">
        <v>13886</v>
      </c>
      <c r="Y37" s="21">
        <f>X37/W37*100%</f>
        <v>0.9257333333333333</v>
      </c>
      <c r="Z37" s="9">
        <v>15000</v>
      </c>
      <c r="AA37" s="9">
        <v>14617</v>
      </c>
      <c r="AB37" s="21">
        <f>AA37/Z37*100%</f>
        <v>0.9744666666666667</v>
      </c>
      <c r="AC37" s="9">
        <v>15000</v>
      </c>
      <c r="AD37" s="9">
        <v>14222</v>
      </c>
      <c r="AE37" s="21">
        <f>AD37/AC37*100%</f>
        <v>0.94813333333333338</v>
      </c>
      <c r="AF37" s="9">
        <v>15000</v>
      </c>
      <c r="AG37" s="9">
        <v>13261</v>
      </c>
      <c r="AH37" s="21">
        <f>AG37/AF37*100%</f>
        <v>0.88406666666666667</v>
      </c>
      <c r="AI37" s="9">
        <v>15000</v>
      </c>
      <c r="AJ37" s="9">
        <v>0</v>
      </c>
      <c r="AK37" s="21">
        <f>AJ37/AI37*100%</f>
        <v>0</v>
      </c>
      <c r="AL37" s="8">
        <f>SUM(B37+E37+H37+K37+N37+Q37+T37+W37+Z37+AC37+AF37)</f>
        <v>165000</v>
      </c>
      <c r="AM37" s="8">
        <f>SUM(AJ37+AG37+AD37+AA37+X37+U37+R37+O37+L37+I37+F37+C37)</f>
        <v>173716</v>
      </c>
      <c r="AN37" s="11">
        <f t="shared" ref="AN37" si="60">AM37/AL37*100%</f>
        <v>1.0528242424242424</v>
      </c>
    </row>
    <row r="38" spans="1:40" s="6" customFormat="1" ht="20.100000000000001" customHeight="1" thickBot="1" x14ac:dyDescent="0.3">
      <c r="A38" s="12" t="s">
        <v>12</v>
      </c>
      <c r="B38" s="8">
        <f>B37</f>
        <v>15000</v>
      </c>
      <c r="C38" s="8">
        <f t="shared" ref="C38" si="61">SUM(C37)</f>
        <v>14217</v>
      </c>
      <c r="D38" s="11">
        <f>D37</f>
        <v>0.94779999999999998</v>
      </c>
      <c r="E38" s="8">
        <f>E37</f>
        <v>15000</v>
      </c>
      <c r="F38" s="8">
        <f t="shared" ref="F38" si="62">SUM(F37)</f>
        <v>15657</v>
      </c>
      <c r="G38" s="11">
        <f>G37</f>
        <v>1.0438000000000001</v>
      </c>
      <c r="H38" s="8">
        <f>H37</f>
        <v>15000</v>
      </c>
      <c r="I38" s="8">
        <f t="shared" ref="I38" si="63">SUM(I37)</f>
        <v>19542</v>
      </c>
      <c r="J38" s="11">
        <f>J37</f>
        <v>1.3028</v>
      </c>
      <c r="K38" s="8">
        <f>K37</f>
        <v>15000</v>
      </c>
      <c r="L38" s="8">
        <f t="shared" ref="L38" si="64">SUM(L37)</f>
        <v>20715</v>
      </c>
      <c r="M38" s="11">
        <f>M37</f>
        <v>1.381</v>
      </c>
      <c r="N38" s="8">
        <f>N37</f>
        <v>15000</v>
      </c>
      <c r="O38" s="8">
        <f t="shared" ref="O38" si="65">SUM(O37)</f>
        <v>18755</v>
      </c>
      <c r="P38" s="11">
        <f>P37</f>
        <v>1.2503333333333333</v>
      </c>
      <c r="Q38" s="8">
        <f>Q37</f>
        <v>15000</v>
      </c>
      <c r="R38" s="8">
        <f t="shared" ref="R38" si="66">SUM(R37)</f>
        <v>16218</v>
      </c>
      <c r="S38" s="11">
        <f>S37</f>
        <v>1.0811999999999999</v>
      </c>
      <c r="T38" s="8">
        <f>T37</f>
        <v>15000</v>
      </c>
      <c r="U38" s="8">
        <f t="shared" ref="U38" si="67">SUM(U37)</f>
        <v>12626</v>
      </c>
      <c r="V38" s="11">
        <f>V37</f>
        <v>0.84173333333333333</v>
      </c>
      <c r="W38" s="8">
        <f>W37</f>
        <v>15000</v>
      </c>
      <c r="X38" s="8">
        <f t="shared" ref="X38" si="68">SUM(X37)</f>
        <v>13886</v>
      </c>
      <c r="Y38" s="11">
        <f>Y37</f>
        <v>0.9257333333333333</v>
      </c>
      <c r="Z38" s="8">
        <f>Z37</f>
        <v>15000</v>
      </c>
      <c r="AA38" s="8">
        <f t="shared" ref="AA38" si="69">SUM(AA37)</f>
        <v>14617</v>
      </c>
      <c r="AB38" s="11">
        <f>AB37</f>
        <v>0.9744666666666667</v>
      </c>
      <c r="AC38" s="8">
        <f>AC37</f>
        <v>15000</v>
      </c>
      <c r="AD38" s="8">
        <f t="shared" ref="AD38" si="70">SUM(AD37)</f>
        <v>14222</v>
      </c>
      <c r="AE38" s="11">
        <f>AE37</f>
        <v>0.94813333333333338</v>
      </c>
      <c r="AF38" s="8">
        <f>AF37</f>
        <v>15000</v>
      </c>
      <c r="AG38" s="8">
        <f t="shared" ref="AG38" si="71">SUM(AG37)</f>
        <v>13261</v>
      </c>
      <c r="AH38" s="11">
        <f>AH37</f>
        <v>0.88406666666666667</v>
      </c>
      <c r="AI38" s="8">
        <f>AI37</f>
        <v>15000</v>
      </c>
      <c r="AJ38" s="8">
        <f t="shared" ref="AJ38" si="72">SUM(AJ37)</f>
        <v>0</v>
      </c>
      <c r="AK38" s="11">
        <f>AK37</f>
        <v>0</v>
      </c>
      <c r="AL38" s="8">
        <f>SUM(B38+E38+H38+K38+N38+Q38+T38+W38+Z38+AC38+AF38)</f>
        <v>165000</v>
      </c>
      <c r="AM38" s="8">
        <f>SUM(AJ38+AG38+AD38+AA38+X38+U38+R38+O38+L38+I38+F38+C38)</f>
        <v>173716</v>
      </c>
      <c r="AN38" s="11">
        <f t="shared" ref="AN38" si="73">AM38/AL38*100%</f>
        <v>1.0528242424242424</v>
      </c>
    </row>
    <row r="39" spans="1:40" ht="20.100000000000001" customHeight="1" x14ac:dyDescent="0.25">
      <c r="A39" s="16"/>
      <c r="B39" s="17"/>
      <c r="C39" s="17"/>
      <c r="D39" s="18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8"/>
    </row>
    <row r="40" spans="1:40" ht="20.100000000000001" customHeight="1" thickBot="1" x14ac:dyDescent="0.3">
      <c r="A40" s="31"/>
      <c r="B40" s="31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1"/>
      <c r="AE40" s="31"/>
      <c r="AF40" s="31"/>
      <c r="AG40" s="31"/>
      <c r="AH40" s="31"/>
      <c r="AI40" s="31"/>
      <c r="AJ40" s="31"/>
      <c r="AK40" s="31"/>
      <c r="AL40" s="31"/>
      <c r="AM40" s="31"/>
      <c r="AN40" s="31"/>
    </row>
    <row r="41" spans="1:40" ht="20.100000000000001" customHeight="1" thickBot="1" x14ac:dyDescent="0.3">
      <c r="A41" s="35" t="s">
        <v>34</v>
      </c>
      <c r="B41" s="27" t="s">
        <v>0</v>
      </c>
      <c r="C41" s="28"/>
      <c r="D41" s="29"/>
      <c r="E41" s="27" t="s">
        <v>1</v>
      </c>
      <c r="F41" s="28"/>
      <c r="G41" s="29"/>
      <c r="H41" s="27" t="s">
        <v>2</v>
      </c>
      <c r="I41" s="28"/>
      <c r="J41" s="29"/>
      <c r="K41" s="27" t="s">
        <v>3</v>
      </c>
      <c r="L41" s="28"/>
      <c r="M41" s="29"/>
      <c r="N41" s="27" t="s">
        <v>4</v>
      </c>
      <c r="O41" s="28"/>
      <c r="P41" s="29"/>
      <c r="Q41" s="27" t="s">
        <v>5</v>
      </c>
      <c r="R41" s="28"/>
      <c r="S41" s="29"/>
      <c r="T41" s="27" t="s">
        <v>6</v>
      </c>
      <c r="U41" s="28"/>
      <c r="V41" s="29"/>
      <c r="W41" s="27" t="s">
        <v>7</v>
      </c>
      <c r="X41" s="28"/>
      <c r="Y41" s="29"/>
      <c r="Z41" s="27" t="s">
        <v>8</v>
      </c>
      <c r="AA41" s="28"/>
      <c r="AB41" s="29"/>
      <c r="AC41" s="27" t="s">
        <v>9</v>
      </c>
      <c r="AD41" s="28"/>
      <c r="AE41" s="29"/>
      <c r="AF41" s="27" t="s">
        <v>10</v>
      </c>
      <c r="AG41" s="28"/>
      <c r="AH41" s="29"/>
      <c r="AI41" s="27" t="s">
        <v>11</v>
      </c>
      <c r="AJ41" s="28"/>
      <c r="AK41" s="29"/>
      <c r="AL41" s="32" t="s">
        <v>12</v>
      </c>
      <c r="AM41" s="33"/>
      <c r="AN41" s="34"/>
    </row>
    <row r="42" spans="1:40" ht="15.75" thickBot="1" x14ac:dyDescent="0.3">
      <c r="A42" s="36"/>
      <c r="B42" s="2" t="s">
        <v>30</v>
      </c>
      <c r="C42" s="23" t="s">
        <v>14</v>
      </c>
      <c r="D42" s="5" t="s">
        <v>15</v>
      </c>
      <c r="E42" s="2" t="s">
        <v>30</v>
      </c>
      <c r="F42" s="2" t="s">
        <v>14</v>
      </c>
      <c r="G42" s="5" t="s">
        <v>15</v>
      </c>
      <c r="H42" s="2" t="s">
        <v>30</v>
      </c>
      <c r="I42" s="2" t="s">
        <v>14</v>
      </c>
      <c r="J42" s="5" t="s">
        <v>15</v>
      </c>
      <c r="K42" s="2" t="s">
        <v>30</v>
      </c>
      <c r="L42" s="2" t="s">
        <v>14</v>
      </c>
      <c r="M42" s="5" t="s">
        <v>15</v>
      </c>
      <c r="N42" s="2" t="s">
        <v>30</v>
      </c>
      <c r="O42" s="2" t="s">
        <v>14</v>
      </c>
      <c r="P42" s="5" t="s">
        <v>15</v>
      </c>
      <c r="Q42" s="2" t="s">
        <v>30</v>
      </c>
      <c r="R42" s="2" t="s">
        <v>14</v>
      </c>
      <c r="S42" s="5" t="s">
        <v>15</v>
      </c>
      <c r="T42" s="2" t="s">
        <v>30</v>
      </c>
      <c r="U42" s="2" t="s">
        <v>14</v>
      </c>
      <c r="V42" s="5" t="s">
        <v>15</v>
      </c>
      <c r="W42" s="2" t="s">
        <v>30</v>
      </c>
      <c r="X42" s="2" t="s">
        <v>14</v>
      </c>
      <c r="Y42" s="5" t="s">
        <v>15</v>
      </c>
      <c r="Z42" s="2" t="s">
        <v>30</v>
      </c>
      <c r="AA42" s="2" t="s">
        <v>14</v>
      </c>
      <c r="AB42" s="5" t="s">
        <v>15</v>
      </c>
      <c r="AC42" s="2" t="s">
        <v>30</v>
      </c>
      <c r="AD42" s="2" t="s">
        <v>14</v>
      </c>
      <c r="AE42" s="5" t="s">
        <v>15</v>
      </c>
      <c r="AF42" s="2" t="s">
        <v>30</v>
      </c>
      <c r="AG42" s="2" t="s">
        <v>14</v>
      </c>
      <c r="AH42" s="5" t="s">
        <v>15</v>
      </c>
      <c r="AI42" s="2" t="s">
        <v>30</v>
      </c>
      <c r="AJ42" s="2" t="s">
        <v>14</v>
      </c>
      <c r="AK42" s="5" t="s">
        <v>15</v>
      </c>
      <c r="AL42" s="12" t="s">
        <v>13</v>
      </c>
      <c r="AM42" s="12" t="s">
        <v>14</v>
      </c>
      <c r="AN42" s="11" t="s">
        <v>15</v>
      </c>
    </row>
    <row r="43" spans="1:40" ht="20.100000000000001" customHeight="1" thickBot="1" x14ac:dyDescent="0.3">
      <c r="A43" s="10" t="s">
        <v>25</v>
      </c>
      <c r="B43" s="9">
        <v>180</v>
      </c>
      <c r="C43" s="9">
        <v>196</v>
      </c>
      <c r="D43" s="21">
        <f>C43/B43*100%</f>
        <v>1.0888888888888888</v>
      </c>
      <c r="E43" s="9">
        <v>180</v>
      </c>
      <c r="F43" s="9">
        <v>177</v>
      </c>
      <c r="G43" s="21">
        <f>F43/E43*100%</f>
        <v>0.98333333333333328</v>
      </c>
      <c r="H43" s="9">
        <v>180</v>
      </c>
      <c r="I43" s="9">
        <v>195</v>
      </c>
      <c r="J43" s="21">
        <f>I43/H43*100%</f>
        <v>1.0833333333333333</v>
      </c>
      <c r="K43" s="9">
        <v>180</v>
      </c>
      <c r="L43" s="9">
        <v>239</v>
      </c>
      <c r="M43" s="21">
        <f>L43/K43*100%</f>
        <v>1.3277777777777777</v>
      </c>
      <c r="N43" s="9">
        <v>180</v>
      </c>
      <c r="O43" s="9">
        <v>217</v>
      </c>
      <c r="P43" s="21">
        <f>O43/N43*100%</f>
        <v>1.2055555555555555</v>
      </c>
      <c r="Q43" s="9">
        <v>180</v>
      </c>
      <c r="R43" s="9">
        <v>198</v>
      </c>
      <c r="S43" s="21">
        <f>R43/Q43*100%</f>
        <v>1.1000000000000001</v>
      </c>
      <c r="T43" s="9">
        <v>180</v>
      </c>
      <c r="U43" s="9">
        <v>208</v>
      </c>
      <c r="V43" s="21">
        <f>U43/T43*100%</f>
        <v>1.1555555555555554</v>
      </c>
      <c r="W43" s="9">
        <v>180</v>
      </c>
      <c r="X43" s="9">
        <v>198</v>
      </c>
      <c r="Y43" s="21">
        <f>X43/W43*100%</f>
        <v>1.1000000000000001</v>
      </c>
      <c r="Z43" s="9">
        <v>180</v>
      </c>
      <c r="AA43" s="9">
        <v>190</v>
      </c>
      <c r="AB43" s="21">
        <f>AA43/Z43*100%</f>
        <v>1.0555555555555556</v>
      </c>
      <c r="AC43" s="9">
        <v>180</v>
      </c>
      <c r="AD43" s="9">
        <v>191</v>
      </c>
      <c r="AE43" s="21">
        <f>AD43/AC43*100%</f>
        <v>1.0611111111111111</v>
      </c>
      <c r="AF43" s="9">
        <v>180</v>
      </c>
      <c r="AG43" s="9">
        <v>193</v>
      </c>
      <c r="AH43" s="21">
        <f>AG43/AF43*100%</f>
        <v>1.0722222222222222</v>
      </c>
      <c r="AI43" s="9">
        <v>180</v>
      </c>
      <c r="AJ43" s="9">
        <v>0</v>
      </c>
      <c r="AK43" s="21">
        <f>AJ43/AI43*100%</f>
        <v>0</v>
      </c>
      <c r="AL43" s="8">
        <f>SUM(B43+E43+H43+K43+N43+Q43+T43+W43+Z43+AC43+AF43)</f>
        <v>1980</v>
      </c>
      <c r="AM43" s="8">
        <f>SUM(AJ43,AG43,AD43,AA43,X43,U43,R43,O43,L43,I43,F43,C43)</f>
        <v>2202</v>
      </c>
      <c r="AN43" s="11">
        <f t="shared" ref="AN43:AN44" si="74">AM43/AL43*100%</f>
        <v>1.1121212121212121</v>
      </c>
    </row>
    <row r="44" spans="1:40" s="6" customFormat="1" ht="20.100000000000001" customHeight="1" thickBot="1" x14ac:dyDescent="0.3">
      <c r="A44" s="12" t="s">
        <v>12</v>
      </c>
      <c r="B44" s="8">
        <v>180</v>
      </c>
      <c r="C44" s="8">
        <f t="shared" ref="C44" si="75">SUM(C43)</f>
        <v>196</v>
      </c>
      <c r="D44" s="11">
        <f>D43</f>
        <v>1.0888888888888888</v>
      </c>
      <c r="E44" s="8">
        <v>180</v>
      </c>
      <c r="F44" s="8">
        <f t="shared" ref="F44" si="76">SUM(F43)</f>
        <v>177</v>
      </c>
      <c r="G44" s="11">
        <f>G43</f>
        <v>0.98333333333333328</v>
      </c>
      <c r="H44" s="8">
        <v>180</v>
      </c>
      <c r="I44" s="8">
        <f t="shared" ref="I44" si="77">SUM(I43)</f>
        <v>195</v>
      </c>
      <c r="J44" s="11">
        <f>J43</f>
        <v>1.0833333333333333</v>
      </c>
      <c r="K44" s="8">
        <v>180</v>
      </c>
      <c r="L44" s="8">
        <f t="shared" ref="L44" si="78">SUM(L43)</f>
        <v>239</v>
      </c>
      <c r="M44" s="11">
        <f>M43</f>
        <v>1.3277777777777777</v>
      </c>
      <c r="N44" s="8">
        <v>180</v>
      </c>
      <c r="O44" s="8">
        <f t="shared" ref="O44" si="79">SUM(O43)</f>
        <v>217</v>
      </c>
      <c r="P44" s="11">
        <f>P43</f>
        <v>1.2055555555555555</v>
      </c>
      <c r="Q44" s="8">
        <v>180</v>
      </c>
      <c r="R44" s="8">
        <f t="shared" ref="R44" si="80">SUM(R43)</f>
        <v>198</v>
      </c>
      <c r="S44" s="11">
        <f>S43</f>
        <v>1.1000000000000001</v>
      </c>
      <c r="T44" s="8">
        <v>180</v>
      </c>
      <c r="U44" s="8">
        <f t="shared" ref="U44" si="81">SUM(U43)</f>
        <v>208</v>
      </c>
      <c r="V44" s="11">
        <f>V43</f>
        <v>1.1555555555555554</v>
      </c>
      <c r="W44" s="8">
        <v>180</v>
      </c>
      <c r="X44" s="8">
        <f t="shared" ref="X44" si="82">SUM(X43)</f>
        <v>198</v>
      </c>
      <c r="Y44" s="11">
        <f>Y43</f>
        <v>1.1000000000000001</v>
      </c>
      <c r="Z44" s="8">
        <v>180</v>
      </c>
      <c r="AA44" s="8">
        <f t="shared" ref="AA44" si="83">SUM(AA43)</f>
        <v>190</v>
      </c>
      <c r="AB44" s="11">
        <f>AB43</f>
        <v>1.0555555555555556</v>
      </c>
      <c r="AC44" s="8">
        <v>180</v>
      </c>
      <c r="AD44" s="8">
        <f t="shared" ref="AD44" si="84">SUM(AD43)</f>
        <v>191</v>
      </c>
      <c r="AE44" s="11">
        <f>AE43</f>
        <v>1.0611111111111111</v>
      </c>
      <c r="AF44" s="8">
        <v>180</v>
      </c>
      <c r="AG44" s="8">
        <f t="shared" ref="AG44" si="85">SUM(AG43)</f>
        <v>193</v>
      </c>
      <c r="AH44" s="11">
        <f>AH43</f>
        <v>1.0722222222222222</v>
      </c>
      <c r="AI44" s="8">
        <v>180</v>
      </c>
      <c r="AJ44" s="8">
        <f t="shared" ref="AJ44" si="86">SUM(AJ43)</f>
        <v>0</v>
      </c>
      <c r="AK44" s="11">
        <f>AK43</f>
        <v>0</v>
      </c>
      <c r="AL44" s="8">
        <f>AL43</f>
        <v>1980</v>
      </c>
      <c r="AM44" s="8">
        <f>SUM(AJ44,AG44,AD44,AA44,X44,U44,R44,O44,L44,I44,F44,C44)</f>
        <v>2202</v>
      </c>
      <c r="AN44" s="11">
        <f t="shared" si="74"/>
        <v>1.1121212121212121</v>
      </c>
    </row>
    <row r="45" spans="1:40" ht="20.100000000000001" customHeight="1" x14ac:dyDescent="0.25">
      <c r="A45" s="16"/>
      <c r="B45" s="17"/>
      <c r="C45" s="17"/>
      <c r="D45" s="18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8"/>
    </row>
    <row r="46" spans="1:40" ht="20.100000000000001" customHeight="1" thickBot="1" x14ac:dyDescent="0.3">
      <c r="A46" s="31"/>
      <c r="B46" s="31"/>
      <c r="C46" s="31"/>
      <c r="D46" s="31"/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31"/>
      <c r="W46" s="31"/>
      <c r="X46" s="31"/>
      <c r="Y46" s="31"/>
      <c r="Z46" s="31"/>
      <c r="AA46" s="31"/>
      <c r="AB46" s="31"/>
      <c r="AC46" s="31"/>
      <c r="AD46" s="31"/>
      <c r="AE46" s="31"/>
      <c r="AF46" s="31"/>
      <c r="AG46" s="31"/>
      <c r="AH46" s="31"/>
      <c r="AI46" s="31"/>
      <c r="AJ46" s="31"/>
      <c r="AK46" s="31"/>
      <c r="AL46" s="31"/>
      <c r="AM46" s="31"/>
      <c r="AN46" s="31"/>
    </row>
    <row r="47" spans="1:40" ht="20.100000000000001" customHeight="1" thickBot="1" x14ac:dyDescent="0.3">
      <c r="A47" s="35" t="s">
        <v>33</v>
      </c>
      <c r="B47" s="27" t="s">
        <v>0</v>
      </c>
      <c r="C47" s="28"/>
      <c r="D47" s="29"/>
      <c r="E47" s="27" t="s">
        <v>1</v>
      </c>
      <c r="F47" s="28"/>
      <c r="G47" s="29"/>
      <c r="H47" s="27" t="s">
        <v>2</v>
      </c>
      <c r="I47" s="28"/>
      <c r="J47" s="29"/>
      <c r="K47" s="27" t="s">
        <v>3</v>
      </c>
      <c r="L47" s="28"/>
      <c r="M47" s="29"/>
      <c r="N47" s="27" t="s">
        <v>4</v>
      </c>
      <c r="O47" s="28"/>
      <c r="P47" s="29"/>
      <c r="Q47" s="27" t="s">
        <v>5</v>
      </c>
      <c r="R47" s="28"/>
      <c r="S47" s="29"/>
      <c r="T47" s="27" t="s">
        <v>6</v>
      </c>
      <c r="U47" s="28"/>
      <c r="V47" s="29"/>
      <c r="W47" s="27" t="s">
        <v>7</v>
      </c>
      <c r="X47" s="28"/>
      <c r="Y47" s="29"/>
      <c r="Z47" s="27" t="s">
        <v>8</v>
      </c>
      <c r="AA47" s="28"/>
      <c r="AB47" s="29"/>
      <c r="AC47" s="27" t="s">
        <v>9</v>
      </c>
      <c r="AD47" s="28"/>
      <c r="AE47" s="29"/>
      <c r="AF47" s="27" t="s">
        <v>10</v>
      </c>
      <c r="AG47" s="28"/>
      <c r="AH47" s="29"/>
      <c r="AI47" s="27" t="s">
        <v>11</v>
      </c>
      <c r="AJ47" s="28"/>
      <c r="AK47" s="29"/>
      <c r="AL47" s="32" t="s">
        <v>12</v>
      </c>
      <c r="AM47" s="33"/>
      <c r="AN47" s="34"/>
    </row>
    <row r="48" spans="1:40" ht="15.75" thickBot="1" x14ac:dyDescent="0.3">
      <c r="A48" s="36"/>
      <c r="B48" s="2" t="s">
        <v>30</v>
      </c>
      <c r="C48" s="23" t="s">
        <v>14</v>
      </c>
      <c r="D48" s="5" t="s">
        <v>15</v>
      </c>
      <c r="E48" s="2" t="s">
        <v>30</v>
      </c>
      <c r="F48" s="2" t="s">
        <v>14</v>
      </c>
      <c r="G48" s="5" t="s">
        <v>15</v>
      </c>
      <c r="H48" s="2" t="s">
        <v>30</v>
      </c>
      <c r="I48" s="2" t="s">
        <v>14</v>
      </c>
      <c r="J48" s="5" t="s">
        <v>15</v>
      </c>
      <c r="K48" s="2" t="s">
        <v>30</v>
      </c>
      <c r="L48" s="2" t="s">
        <v>14</v>
      </c>
      <c r="M48" s="5" t="s">
        <v>15</v>
      </c>
      <c r="N48" s="2" t="s">
        <v>30</v>
      </c>
      <c r="O48" s="2" t="s">
        <v>14</v>
      </c>
      <c r="P48" s="5" t="s">
        <v>15</v>
      </c>
      <c r="Q48" s="2" t="s">
        <v>30</v>
      </c>
      <c r="R48" s="2" t="s">
        <v>14</v>
      </c>
      <c r="S48" s="5" t="s">
        <v>15</v>
      </c>
      <c r="T48" s="2" t="s">
        <v>30</v>
      </c>
      <c r="U48" s="2" t="s">
        <v>14</v>
      </c>
      <c r="V48" s="5" t="s">
        <v>15</v>
      </c>
      <c r="W48" s="2" t="s">
        <v>30</v>
      </c>
      <c r="X48" s="2" t="s">
        <v>14</v>
      </c>
      <c r="Y48" s="5" t="s">
        <v>15</v>
      </c>
      <c r="Z48" s="2" t="s">
        <v>30</v>
      </c>
      <c r="AA48" s="2" t="s">
        <v>14</v>
      </c>
      <c r="AB48" s="5" t="s">
        <v>15</v>
      </c>
      <c r="AC48" s="2" t="s">
        <v>30</v>
      </c>
      <c r="AD48" s="2" t="s">
        <v>14</v>
      </c>
      <c r="AE48" s="5" t="s">
        <v>15</v>
      </c>
      <c r="AF48" s="2" t="s">
        <v>30</v>
      </c>
      <c r="AG48" s="2" t="s">
        <v>14</v>
      </c>
      <c r="AH48" s="5" t="s">
        <v>15</v>
      </c>
      <c r="AI48" s="2" t="s">
        <v>30</v>
      </c>
      <c r="AJ48" s="2" t="s">
        <v>14</v>
      </c>
      <c r="AK48" s="5" t="s">
        <v>15</v>
      </c>
      <c r="AL48" s="12" t="s">
        <v>13</v>
      </c>
      <c r="AM48" s="12" t="s">
        <v>14</v>
      </c>
      <c r="AN48" s="11" t="s">
        <v>15</v>
      </c>
    </row>
    <row r="49" spans="1:40" ht="15.75" thickBot="1" x14ac:dyDescent="0.3">
      <c r="A49" s="10" t="s">
        <v>26</v>
      </c>
      <c r="B49" s="10">
        <v>460</v>
      </c>
      <c r="C49" s="10">
        <v>470</v>
      </c>
      <c r="D49" s="21">
        <f t="shared" ref="D49:D51" si="87">C49/B49*100%</f>
        <v>1.0217391304347827</v>
      </c>
      <c r="E49" s="10">
        <v>460</v>
      </c>
      <c r="F49" s="10">
        <v>722</v>
      </c>
      <c r="G49" s="21">
        <f t="shared" ref="G49:G51" si="88">F49/E49*100%</f>
        <v>1.5695652173913044</v>
      </c>
      <c r="H49" s="10">
        <v>460</v>
      </c>
      <c r="I49" s="10">
        <v>401</v>
      </c>
      <c r="J49" s="21">
        <f t="shared" ref="J49:J51" si="89">I49/H49*100%</f>
        <v>0.87173913043478257</v>
      </c>
      <c r="K49" s="10">
        <v>460</v>
      </c>
      <c r="L49" s="10">
        <v>707</v>
      </c>
      <c r="M49" s="21">
        <f t="shared" ref="M49:M51" si="90">L49/K49*100%</f>
        <v>1.5369565217391303</v>
      </c>
      <c r="N49" s="10">
        <v>460</v>
      </c>
      <c r="O49" s="10">
        <v>591</v>
      </c>
      <c r="P49" s="21">
        <f t="shared" ref="P49:P51" si="91">O49/N49*100%</f>
        <v>1.2847826086956522</v>
      </c>
      <c r="Q49" s="10">
        <v>460</v>
      </c>
      <c r="R49" s="10">
        <v>166</v>
      </c>
      <c r="S49" s="21">
        <f t="shared" ref="S49:S51" si="92">R49/Q49*100%</f>
        <v>0.36086956521739133</v>
      </c>
      <c r="T49" s="10">
        <v>460</v>
      </c>
      <c r="U49" s="10">
        <v>673</v>
      </c>
      <c r="V49" s="21">
        <f t="shared" ref="V49:V51" si="93">U49/T49*100%</f>
        <v>1.4630434782608697</v>
      </c>
      <c r="W49" s="10">
        <v>460</v>
      </c>
      <c r="X49" s="10">
        <v>584</v>
      </c>
      <c r="Y49" s="21">
        <f t="shared" ref="Y49:Y51" si="94">X49/W49*100%</f>
        <v>1.2695652173913043</v>
      </c>
      <c r="Z49" s="10">
        <v>460</v>
      </c>
      <c r="AA49" s="10">
        <v>176</v>
      </c>
      <c r="AB49" s="21">
        <f t="shared" ref="AB49:AB51" si="95">AA49/Z49*100%</f>
        <v>0.38260869565217392</v>
      </c>
      <c r="AC49" s="10">
        <v>460</v>
      </c>
      <c r="AD49" s="10">
        <v>437</v>
      </c>
      <c r="AE49" s="21">
        <f t="shared" ref="AE49:AE51" si="96">AD49/AC49*100%</f>
        <v>0.95</v>
      </c>
      <c r="AF49" s="10">
        <v>460</v>
      </c>
      <c r="AG49" s="10">
        <v>550</v>
      </c>
      <c r="AH49" s="21">
        <f t="shared" ref="AH49:AH51" si="97">AG49/AF49*100%</f>
        <v>1.1956521739130435</v>
      </c>
      <c r="AI49" s="10">
        <v>460</v>
      </c>
      <c r="AJ49" s="10">
        <v>0</v>
      </c>
      <c r="AK49" s="21">
        <f t="shared" ref="AK49:AK51" si="98">AJ49/AI49*100%</f>
        <v>0</v>
      </c>
      <c r="AL49" s="8">
        <f>SUM(B49+E49+H49+K49+N49+Q49+T49+W49+Z49+AC49+AF49)</f>
        <v>5060</v>
      </c>
      <c r="AM49" s="8">
        <f>SUM(AJ49+AG49+AD49+AA49+X49+U49+R49+O49+L49+F49+C49+I49)</f>
        <v>5477</v>
      </c>
      <c r="AN49" s="11">
        <f t="shared" ref="AN49:AN51" si="99">AM49/AL49*100%</f>
        <v>1.082411067193676</v>
      </c>
    </row>
    <row r="50" spans="1:40" ht="20.100000000000001" customHeight="1" thickBot="1" x14ac:dyDescent="0.3">
      <c r="A50" s="10" t="s">
        <v>27</v>
      </c>
      <c r="B50" s="10">
        <v>100</v>
      </c>
      <c r="C50" s="10">
        <v>0</v>
      </c>
      <c r="D50" s="21">
        <f t="shared" si="87"/>
        <v>0</v>
      </c>
      <c r="E50" s="10">
        <v>100</v>
      </c>
      <c r="F50" s="10">
        <v>0</v>
      </c>
      <c r="G50" s="21">
        <f t="shared" si="88"/>
        <v>0</v>
      </c>
      <c r="H50" s="10">
        <v>100</v>
      </c>
      <c r="I50" s="10">
        <v>28</v>
      </c>
      <c r="J50" s="21">
        <f t="shared" si="89"/>
        <v>0.28000000000000003</v>
      </c>
      <c r="K50" s="10">
        <v>100</v>
      </c>
      <c r="L50" s="10">
        <v>76</v>
      </c>
      <c r="M50" s="21">
        <f t="shared" si="90"/>
        <v>0.76</v>
      </c>
      <c r="N50" s="10">
        <v>100</v>
      </c>
      <c r="O50" s="10">
        <v>123</v>
      </c>
      <c r="P50" s="21">
        <f t="shared" si="91"/>
        <v>1.23</v>
      </c>
      <c r="Q50" s="10">
        <v>100</v>
      </c>
      <c r="R50" s="10">
        <v>100</v>
      </c>
      <c r="S50" s="21">
        <f t="shared" si="92"/>
        <v>1</v>
      </c>
      <c r="T50" s="10">
        <v>100</v>
      </c>
      <c r="U50" s="10">
        <v>129</v>
      </c>
      <c r="V50" s="21">
        <f t="shared" si="93"/>
        <v>1.29</v>
      </c>
      <c r="W50" s="10">
        <v>100</v>
      </c>
      <c r="X50" s="10">
        <v>117</v>
      </c>
      <c r="Y50" s="21">
        <f t="shared" si="94"/>
        <v>1.17</v>
      </c>
      <c r="Z50" s="10">
        <v>100</v>
      </c>
      <c r="AA50" s="10">
        <v>135</v>
      </c>
      <c r="AB50" s="21">
        <f t="shared" si="95"/>
        <v>1.35</v>
      </c>
      <c r="AC50" s="10">
        <v>100</v>
      </c>
      <c r="AD50" s="10">
        <v>138</v>
      </c>
      <c r="AE50" s="21">
        <f t="shared" si="96"/>
        <v>1.38</v>
      </c>
      <c r="AF50" s="10">
        <v>100</v>
      </c>
      <c r="AG50" s="10">
        <v>125</v>
      </c>
      <c r="AH50" s="21">
        <f t="shared" si="97"/>
        <v>1.25</v>
      </c>
      <c r="AI50" s="10">
        <v>100</v>
      </c>
      <c r="AJ50" s="10">
        <v>0</v>
      </c>
      <c r="AK50" s="21">
        <f t="shared" si="98"/>
        <v>0</v>
      </c>
      <c r="AL50" s="8">
        <f t="shared" ref="AL50:AL52" si="100">SUM(B50+E50+H50+K50+N50+Q50+T50+W50+Z50+AC50+AF50)</f>
        <v>1100</v>
      </c>
      <c r="AM50" s="8">
        <f t="shared" ref="AM50:AM52" si="101">SUM(AJ50+AG50+AD50+AA50+X50+U50+R50+O50+L50+F50+C50+I50)</f>
        <v>971</v>
      </c>
      <c r="AN50" s="11">
        <f t="shared" si="99"/>
        <v>0.88272727272727269</v>
      </c>
    </row>
    <row r="51" spans="1:40" ht="20.100000000000001" customHeight="1" thickBot="1" x14ac:dyDescent="0.3">
      <c r="A51" s="10" t="s">
        <v>28</v>
      </c>
      <c r="B51" s="10">
        <v>20</v>
      </c>
      <c r="C51" s="10">
        <v>13</v>
      </c>
      <c r="D51" s="21">
        <f t="shared" si="87"/>
        <v>0.65</v>
      </c>
      <c r="E51" s="10">
        <v>20</v>
      </c>
      <c r="F51" s="10">
        <v>12</v>
      </c>
      <c r="G51" s="21">
        <f t="shared" si="88"/>
        <v>0.6</v>
      </c>
      <c r="H51" s="10">
        <v>20</v>
      </c>
      <c r="I51" s="10">
        <v>9</v>
      </c>
      <c r="J51" s="21">
        <f t="shared" si="89"/>
        <v>0.45</v>
      </c>
      <c r="K51" s="10">
        <v>20</v>
      </c>
      <c r="L51" s="10">
        <v>3</v>
      </c>
      <c r="M51" s="21">
        <f t="shared" si="90"/>
        <v>0.15</v>
      </c>
      <c r="N51" s="10">
        <v>20</v>
      </c>
      <c r="O51" s="10">
        <v>6</v>
      </c>
      <c r="P51" s="21">
        <f t="shared" si="91"/>
        <v>0.3</v>
      </c>
      <c r="Q51" s="10">
        <v>20</v>
      </c>
      <c r="R51" s="10">
        <v>6</v>
      </c>
      <c r="S51" s="21">
        <f t="shared" si="92"/>
        <v>0.3</v>
      </c>
      <c r="T51" s="10">
        <v>20</v>
      </c>
      <c r="U51" s="10">
        <v>3</v>
      </c>
      <c r="V51" s="21">
        <f t="shared" si="93"/>
        <v>0.15</v>
      </c>
      <c r="W51" s="10">
        <v>20</v>
      </c>
      <c r="X51" s="10">
        <v>2</v>
      </c>
      <c r="Y51" s="21">
        <f t="shared" si="94"/>
        <v>0.1</v>
      </c>
      <c r="Z51" s="10">
        <v>20</v>
      </c>
      <c r="AA51" s="10">
        <v>11</v>
      </c>
      <c r="AB51" s="21">
        <f t="shared" si="95"/>
        <v>0.55000000000000004</v>
      </c>
      <c r="AC51" s="10">
        <v>20</v>
      </c>
      <c r="AD51" s="10">
        <v>17</v>
      </c>
      <c r="AE51" s="21">
        <f t="shared" si="96"/>
        <v>0.85</v>
      </c>
      <c r="AF51" s="10">
        <v>20</v>
      </c>
      <c r="AG51" s="10">
        <v>21</v>
      </c>
      <c r="AH51" s="21">
        <f t="shared" si="97"/>
        <v>1.05</v>
      </c>
      <c r="AI51" s="10">
        <v>20</v>
      </c>
      <c r="AJ51" s="10">
        <v>0</v>
      </c>
      <c r="AK51" s="21">
        <f t="shared" si="98"/>
        <v>0</v>
      </c>
      <c r="AL51" s="8">
        <f t="shared" si="100"/>
        <v>220</v>
      </c>
      <c r="AM51" s="8">
        <f t="shared" si="101"/>
        <v>103</v>
      </c>
      <c r="AN51" s="11">
        <f t="shared" si="99"/>
        <v>0.4681818181818182</v>
      </c>
    </row>
    <row r="52" spans="1:40" s="6" customFormat="1" ht="20.100000000000001" customHeight="1" thickBot="1" x14ac:dyDescent="0.3">
      <c r="A52" s="12" t="s">
        <v>12</v>
      </c>
      <c r="B52" s="8">
        <f>SUM(B49:B51)</f>
        <v>580</v>
      </c>
      <c r="C52" s="8">
        <f t="shared" ref="C52:R52" si="102">SUM(C49:C51)</f>
        <v>483</v>
      </c>
      <c r="D52" s="11">
        <f>C52/B52*100%</f>
        <v>0.83275862068965523</v>
      </c>
      <c r="E52" s="8">
        <f>SUM(E49:E51)</f>
        <v>580</v>
      </c>
      <c r="F52" s="8">
        <f t="shared" si="102"/>
        <v>734</v>
      </c>
      <c r="G52" s="11">
        <f>F52/E52*100%</f>
        <v>1.2655172413793103</v>
      </c>
      <c r="H52" s="8">
        <f>SUM(H49:H51)</f>
        <v>580</v>
      </c>
      <c r="I52" s="8">
        <f t="shared" si="102"/>
        <v>438</v>
      </c>
      <c r="J52" s="11">
        <f>I52/H52*100%</f>
        <v>0.7551724137931034</v>
      </c>
      <c r="K52" s="8">
        <f>SUM(K49:K51)</f>
        <v>580</v>
      </c>
      <c r="L52" s="8">
        <f t="shared" si="102"/>
        <v>786</v>
      </c>
      <c r="M52" s="11">
        <f>L52/K52*100%</f>
        <v>1.3551724137931034</v>
      </c>
      <c r="N52" s="8">
        <f>SUM(N49:N51)</f>
        <v>580</v>
      </c>
      <c r="O52" s="8">
        <f t="shared" si="102"/>
        <v>720</v>
      </c>
      <c r="P52" s="11">
        <f>O52/N52*100%</f>
        <v>1.2413793103448276</v>
      </c>
      <c r="Q52" s="8">
        <f>SUM(Q49:Q51)</f>
        <v>580</v>
      </c>
      <c r="R52" s="8">
        <f t="shared" si="102"/>
        <v>272</v>
      </c>
      <c r="S52" s="11">
        <f>R52/Q52*100%</f>
        <v>0.4689655172413793</v>
      </c>
      <c r="T52" s="8">
        <f>SUM(T49:T51)</f>
        <v>580</v>
      </c>
      <c r="U52" s="8">
        <f t="shared" ref="U52" si="103">SUM(U49:U51)</f>
        <v>805</v>
      </c>
      <c r="V52" s="11">
        <f>U52/T52*100%</f>
        <v>1.3879310344827587</v>
      </c>
      <c r="W52" s="8">
        <f>SUM(W49:W51)</f>
        <v>580</v>
      </c>
      <c r="X52" s="8">
        <f t="shared" ref="X52" si="104">SUM(X49:X51)</f>
        <v>703</v>
      </c>
      <c r="Y52" s="11">
        <f>X52/W52*100%</f>
        <v>1.2120689655172414</v>
      </c>
      <c r="Z52" s="8">
        <f>SUM(Z49:Z51)</f>
        <v>580</v>
      </c>
      <c r="AA52" s="8">
        <f t="shared" ref="AA52" si="105">SUM(AA49:AA51)</f>
        <v>322</v>
      </c>
      <c r="AB52" s="11">
        <f>AA52/Z52*100%</f>
        <v>0.55517241379310345</v>
      </c>
      <c r="AC52" s="8">
        <f>SUM(AC49:AC51)</f>
        <v>580</v>
      </c>
      <c r="AD52" s="8">
        <f t="shared" ref="AD52" si="106">SUM(AD49:AD51)</f>
        <v>592</v>
      </c>
      <c r="AE52" s="11">
        <f>AD52/AC52*100%</f>
        <v>1.0206896551724138</v>
      </c>
      <c r="AF52" s="8">
        <f>SUM(AF49:AF51)</f>
        <v>580</v>
      </c>
      <c r="AG52" s="8">
        <f t="shared" ref="AG52" si="107">SUM(AG49:AG51)</f>
        <v>696</v>
      </c>
      <c r="AH52" s="11">
        <f>AG52/AF52*100%</f>
        <v>1.2</v>
      </c>
      <c r="AI52" s="8">
        <f>SUM(AI49:AI51)</f>
        <v>580</v>
      </c>
      <c r="AJ52" s="8">
        <f>SUM(AJ49:AJ51)</f>
        <v>0</v>
      </c>
      <c r="AK52" s="11">
        <f>AJ52/AI52*100%</f>
        <v>0</v>
      </c>
      <c r="AL52" s="8">
        <f t="shared" si="100"/>
        <v>6380</v>
      </c>
      <c r="AM52" s="8">
        <f t="shared" si="101"/>
        <v>6551</v>
      </c>
      <c r="AN52" s="11">
        <f t="shared" ref="AN52" si="108">AM52/AL52*100%</f>
        <v>1.0268025078369907</v>
      </c>
    </row>
    <row r="53" spans="1:40" ht="30" customHeight="1" x14ac:dyDescent="0.25">
      <c r="A53" s="30" t="s">
        <v>29</v>
      </c>
      <c r="B53" s="30"/>
      <c r="C53" s="30"/>
      <c r="D53" s="30"/>
      <c r="E53" s="30"/>
      <c r="F53" s="30"/>
      <c r="G53" s="30"/>
      <c r="H53" s="30"/>
      <c r="I53" s="30"/>
      <c r="J53" s="19"/>
      <c r="K53" s="19"/>
    </row>
    <row r="54" spans="1:40" x14ac:dyDescent="0.25">
      <c r="A54" s="7"/>
    </row>
    <row r="58" spans="1:40" x14ac:dyDescent="0.25">
      <c r="A58" s="6"/>
    </row>
  </sheetData>
  <mergeCells count="91">
    <mergeCell ref="A18:A19"/>
    <mergeCell ref="A6:F6"/>
    <mergeCell ref="A8:A9"/>
    <mergeCell ref="AL35:AN35"/>
    <mergeCell ref="AL8:AN8"/>
    <mergeCell ref="AL18:AN18"/>
    <mergeCell ref="B8:D8"/>
    <mergeCell ref="E8:G8"/>
    <mergeCell ref="H8:J8"/>
    <mergeCell ref="K8:M8"/>
    <mergeCell ref="N8:P8"/>
    <mergeCell ref="AC18:AE18"/>
    <mergeCell ref="AF18:AH18"/>
    <mergeCell ref="AI18:AK18"/>
    <mergeCell ref="Q8:S8"/>
    <mergeCell ref="T8:V8"/>
    <mergeCell ref="B4:AK4"/>
    <mergeCell ref="W8:Y8"/>
    <mergeCell ref="Z8:AB8"/>
    <mergeCell ref="AC8:AE8"/>
    <mergeCell ref="AL41:AN41"/>
    <mergeCell ref="AF8:AH8"/>
    <mergeCell ref="AI8:AK8"/>
    <mergeCell ref="B18:D18"/>
    <mergeCell ref="E18:G18"/>
    <mergeCell ref="H18:J18"/>
    <mergeCell ref="K18:M18"/>
    <mergeCell ref="N18:P18"/>
    <mergeCell ref="Q18:S18"/>
    <mergeCell ref="T18:V18"/>
    <mergeCell ref="W18:Y18"/>
    <mergeCell ref="Z18:AB18"/>
    <mergeCell ref="A53:I53"/>
    <mergeCell ref="A46:AN46"/>
    <mergeCell ref="A25:AN25"/>
    <mergeCell ref="A34:AN34"/>
    <mergeCell ref="A40:AN40"/>
    <mergeCell ref="AL47:AN47"/>
    <mergeCell ref="A47:A48"/>
    <mergeCell ref="A41:A42"/>
    <mergeCell ref="AL26:AN26"/>
    <mergeCell ref="A35:A36"/>
    <mergeCell ref="A26:A27"/>
    <mergeCell ref="W26:Y26"/>
    <mergeCell ref="Z26:AB26"/>
    <mergeCell ref="AC26:AE26"/>
    <mergeCell ref="B26:D26"/>
    <mergeCell ref="E26:G26"/>
    <mergeCell ref="H26:J26"/>
    <mergeCell ref="K26:M26"/>
    <mergeCell ref="N26:P26"/>
    <mergeCell ref="AF26:AH26"/>
    <mergeCell ref="AI26:AK26"/>
    <mergeCell ref="B35:D35"/>
    <mergeCell ref="E35:G35"/>
    <mergeCell ref="H35:J35"/>
    <mergeCell ref="K35:M35"/>
    <mergeCell ref="N35:P35"/>
    <mergeCell ref="AF35:AH35"/>
    <mergeCell ref="AI35:AK35"/>
    <mergeCell ref="Q26:S26"/>
    <mergeCell ref="T26:V26"/>
    <mergeCell ref="W41:Y41"/>
    <mergeCell ref="Z41:AB41"/>
    <mergeCell ref="AC41:AE41"/>
    <mergeCell ref="AF41:AH41"/>
    <mergeCell ref="AI41:AK41"/>
    <mergeCell ref="Q35:S35"/>
    <mergeCell ref="T35:V35"/>
    <mergeCell ref="W35:Y35"/>
    <mergeCell ref="Z35:AB35"/>
    <mergeCell ref="AC35:AE35"/>
    <mergeCell ref="B41:D41"/>
    <mergeCell ref="E41:G41"/>
    <mergeCell ref="H41:J41"/>
    <mergeCell ref="K41:M41"/>
    <mergeCell ref="N41:P41"/>
    <mergeCell ref="B47:D47"/>
    <mergeCell ref="E47:G47"/>
    <mergeCell ref="H47:J47"/>
    <mergeCell ref="K47:M47"/>
    <mergeCell ref="N47:P47"/>
    <mergeCell ref="AF47:AH47"/>
    <mergeCell ref="AI47:AK47"/>
    <mergeCell ref="Q41:S41"/>
    <mergeCell ref="T41:V41"/>
    <mergeCell ref="Q47:S47"/>
    <mergeCell ref="T47:V47"/>
    <mergeCell ref="W47:Y47"/>
    <mergeCell ref="Z47:AB47"/>
    <mergeCell ref="AC47:AE47"/>
  </mergeCells>
  <phoneticPr fontId="19" type="noConversion"/>
  <printOptions horizontalCentered="1" verticalCentered="1"/>
  <pageMargins left="0" right="0" top="0" bottom="0" header="0" footer="0"/>
  <pageSetup paperSize="9" scale="37" orientation="landscape" verticalDpi="597" r:id="rId1"/>
  <ignoredErrors>
    <ignoredError sqref="D15 G15 J15 M15 L15 N15:AI15 D23:T23 C38:T38 D52:T52 AN38 AN52:AO52 V23:W23 U38:AI38 V52:AI52 Y23:Z23 AB23:AC23 AE23:AF23 AH23:AI23 AK15 AK23 AJ38:AK38 AK52 D32 F32:G32 I32:J32 L32:M32 O32:P32 R32:S32 U32:V32 X32:Y32 AA32:AB32 AD32:AE32 AG32:AK32" formula="1"/>
    <ignoredError sqref="AF32 AC32 Z32 W32 T32 Q32 N32 K32 H32 E32" formula="1" formulaRange="1"/>
    <ignoredError sqref="B32" formulaRange="1"/>
  </ignoredError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Atividades e Resultados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Solange Moreira Lima</dc:creator>
  <cp:lastModifiedBy>Luana Porfirio Pereira</cp:lastModifiedBy>
  <cp:lastPrinted>2023-06-13T12:58:00Z</cp:lastPrinted>
  <dcterms:created xsi:type="dcterms:W3CDTF">2020-12-14T19:05:34Z</dcterms:created>
  <dcterms:modified xsi:type="dcterms:W3CDTF">2024-12-09T18:34:50Z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3" name="_NewReviewCycle">
    <vt:lpwstr/>
  </property>
</Properties>
</file>