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1. Atividades e Resultados - Planilha de Produção\Relatório de Atividades Hospitalar\"/>
    </mc:Choice>
  </mc:AlternateContent>
  <xr:revisionPtr revIDLastSave="0" documentId="8_{24365C22-D9D8-4585-A510-3C0550E5CF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ividades e Resultado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9" i="2" l="1"/>
  <c r="AJ14" i="2" l="1"/>
  <c r="AJ13" i="2"/>
  <c r="AJ12" i="2"/>
  <c r="AJ11" i="2"/>
  <c r="AJ10" i="2"/>
  <c r="AL48" i="2"/>
  <c r="AL47" i="2"/>
  <c r="AL46" i="2"/>
  <c r="AL49" i="2"/>
  <c r="AJ46" i="2"/>
  <c r="AJ48" i="2"/>
  <c r="AJ47" i="2"/>
  <c r="AL41" i="2"/>
  <c r="AL40" i="2"/>
  <c r="AJ40" i="2"/>
  <c r="AJ41" i="2" s="1"/>
  <c r="AL35" i="2"/>
  <c r="AL34" i="2"/>
  <c r="AJ34" i="2"/>
  <c r="AJ35" i="2" s="1"/>
  <c r="AL29" i="2"/>
  <c r="AL28" i="2"/>
  <c r="AJ28" i="2"/>
  <c r="AL23" i="2"/>
  <c r="AL21" i="2"/>
  <c r="AL22" i="2"/>
  <c r="AL20" i="2"/>
  <c r="AL15" i="2"/>
  <c r="AL11" i="2"/>
  <c r="AL12" i="2"/>
  <c r="AL13" i="2"/>
  <c r="AL14" i="2"/>
  <c r="AL10" i="2"/>
  <c r="AJ22" i="2"/>
  <c r="AJ21" i="2"/>
  <c r="AJ20" i="2"/>
  <c r="AG48" i="2"/>
  <c r="AG47" i="2"/>
  <c r="AG46" i="2"/>
  <c r="AG40" i="2"/>
  <c r="AG34" i="2"/>
  <c r="AG28" i="2"/>
  <c r="AG22" i="2"/>
  <c r="AG21" i="2"/>
  <c r="AG20" i="2"/>
  <c r="AG14" i="2"/>
  <c r="AG13" i="2"/>
  <c r="AG12" i="2"/>
  <c r="AG11" i="2"/>
  <c r="AG10" i="2"/>
  <c r="AJ23" i="2" l="1"/>
  <c r="AJ49" i="2"/>
  <c r="AJ15" i="2"/>
  <c r="AG23" i="2"/>
  <c r="AD48" i="2"/>
  <c r="AD47" i="2"/>
  <c r="AD46" i="2"/>
  <c r="AD40" i="2"/>
  <c r="AD34" i="2"/>
  <c r="AD28" i="2"/>
  <c r="AD22" i="2"/>
  <c r="AD21" i="2"/>
  <c r="AD20" i="2"/>
  <c r="AD14" i="2"/>
  <c r="AD13" i="2"/>
  <c r="AD12" i="2"/>
  <c r="AD11" i="2"/>
  <c r="AD10" i="2"/>
  <c r="AA47" i="2"/>
  <c r="AA46" i="2"/>
  <c r="AA48" i="2"/>
  <c r="AA40" i="2"/>
  <c r="AA34" i="2"/>
  <c r="AA28" i="2"/>
  <c r="AA22" i="2"/>
  <c r="AA21" i="2"/>
  <c r="AA20" i="2"/>
  <c r="AA14" i="2"/>
  <c r="AA13" i="2"/>
  <c r="AA12" i="2"/>
  <c r="AA11" i="2"/>
  <c r="AA10" i="2"/>
  <c r="X48" i="2"/>
  <c r="X47" i="2"/>
  <c r="X46" i="2"/>
  <c r="X40" i="2"/>
  <c r="X34" i="2"/>
  <c r="X28" i="2"/>
  <c r="X22" i="2"/>
  <c r="X21" i="2"/>
  <c r="X20" i="2"/>
  <c r="U48" i="2"/>
  <c r="U47" i="2"/>
  <c r="U46" i="2"/>
  <c r="U40" i="2"/>
  <c r="U41" i="2"/>
  <c r="U34" i="2"/>
  <c r="U35" i="2" s="1"/>
  <c r="U28" i="2"/>
  <c r="U22" i="2"/>
  <c r="U21" i="2"/>
  <c r="U20" i="2"/>
  <c r="U14" i="2"/>
  <c r="U13" i="2"/>
  <c r="U12" i="2"/>
  <c r="U11" i="2"/>
  <c r="U10" i="2"/>
  <c r="U23" i="2" l="1"/>
  <c r="AM34" i="2"/>
  <c r="AD23" i="2"/>
  <c r="AM28" i="2"/>
  <c r="AM40" i="2"/>
  <c r="AM48" i="2"/>
  <c r="AM47" i="2"/>
  <c r="AM20" i="2"/>
  <c r="AM46" i="2"/>
  <c r="AA23" i="2"/>
  <c r="X23" i="2"/>
  <c r="U49" i="2"/>
  <c r="AM49" i="2" l="1"/>
  <c r="AK49" i="2"/>
  <c r="AK48" i="2"/>
  <c r="AK47" i="2"/>
  <c r="AK46" i="2"/>
  <c r="AH48" i="2"/>
  <c r="AH47" i="2"/>
  <c r="AH46" i="2"/>
  <c r="AE48" i="2"/>
  <c r="AE47" i="2"/>
  <c r="AE46" i="2"/>
  <c r="AB48" i="2"/>
  <c r="AB47" i="2"/>
  <c r="AB46" i="2"/>
  <c r="Y48" i="2"/>
  <c r="Y47" i="2"/>
  <c r="Y46" i="2"/>
  <c r="V48" i="2"/>
  <c r="V47" i="2"/>
  <c r="V46" i="2"/>
  <c r="S49" i="2"/>
  <c r="S48" i="2"/>
  <c r="S47" i="2"/>
  <c r="S46" i="2"/>
  <c r="P49" i="2"/>
  <c r="P48" i="2"/>
  <c r="P47" i="2"/>
  <c r="P46" i="2"/>
  <c r="M49" i="2"/>
  <c r="M48" i="2"/>
  <c r="M47" i="2"/>
  <c r="M46" i="2"/>
  <c r="J49" i="2"/>
  <c r="J48" i="2"/>
  <c r="J47" i="2"/>
  <c r="J46" i="2"/>
  <c r="G49" i="2"/>
  <c r="G48" i="2"/>
  <c r="G47" i="2"/>
  <c r="G46" i="2"/>
  <c r="AI49" i="2"/>
  <c r="AG49" i="2"/>
  <c r="AH49" i="2" s="1"/>
  <c r="AF49" i="2"/>
  <c r="AD49" i="2"/>
  <c r="AE49" i="2" s="1"/>
  <c r="AC49" i="2"/>
  <c r="AA49" i="2"/>
  <c r="AB49" i="2" s="1"/>
  <c r="Z49" i="2"/>
  <c r="X49" i="2"/>
  <c r="W49" i="2"/>
  <c r="V49" i="2"/>
  <c r="T49" i="2"/>
  <c r="R49" i="2"/>
  <c r="Q49" i="2"/>
  <c r="O49" i="2"/>
  <c r="N49" i="2"/>
  <c r="L49" i="2"/>
  <c r="K49" i="2"/>
  <c r="I49" i="2"/>
  <c r="H49" i="2"/>
  <c r="F49" i="2"/>
  <c r="E49" i="2"/>
  <c r="D49" i="2"/>
  <c r="D48" i="2"/>
  <c r="D47" i="2"/>
  <c r="D46" i="2"/>
  <c r="AG41" i="2"/>
  <c r="AD41" i="2"/>
  <c r="AA41" i="2"/>
  <c r="X41" i="2"/>
  <c r="R41" i="2"/>
  <c r="P41" i="2"/>
  <c r="O41" i="2"/>
  <c r="M41" i="2"/>
  <c r="L41" i="2"/>
  <c r="J41" i="2"/>
  <c r="I41" i="2"/>
  <c r="G41" i="2"/>
  <c r="F41" i="2"/>
  <c r="AM41" i="2"/>
  <c r="AK40" i="2"/>
  <c r="AK41" i="2" s="1"/>
  <c r="AH40" i="2"/>
  <c r="AH41" i="2" s="1"/>
  <c r="AE40" i="2"/>
  <c r="AE41" i="2" s="1"/>
  <c r="AB40" i="2"/>
  <c r="AB41" i="2" s="1"/>
  <c r="Y40" i="2"/>
  <c r="Y41" i="2" s="1"/>
  <c r="V40" i="2"/>
  <c r="V41" i="2" s="1"/>
  <c r="S40" i="2"/>
  <c r="S41" i="2" s="1"/>
  <c r="P40" i="2"/>
  <c r="M40" i="2"/>
  <c r="J40" i="2"/>
  <c r="G40" i="2"/>
  <c r="D40" i="2"/>
  <c r="D41" i="2" s="1"/>
  <c r="B49" i="2"/>
  <c r="AK34" i="2"/>
  <c r="AK35" i="2" s="1"/>
  <c r="AH34" i="2"/>
  <c r="AH35" i="2" s="1"/>
  <c r="AE34" i="2"/>
  <c r="AE35" i="2" s="1"/>
  <c r="AB34" i="2"/>
  <c r="AB35" i="2" s="1"/>
  <c r="Y34" i="2"/>
  <c r="Y35" i="2" s="1"/>
  <c r="V34" i="2"/>
  <c r="V35" i="2" s="1"/>
  <c r="S34" i="2"/>
  <c r="P34" i="2"/>
  <c r="P35" i="2" s="1"/>
  <c r="M34" i="2"/>
  <c r="M35" i="2" s="1"/>
  <c r="J34" i="2"/>
  <c r="J35" i="2" s="1"/>
  <c r="G34" i="2"/>
  <c r="G35" i="2" s="1"/>
  <c r="D34" i="2"/>
  <c r="D35" i="2" s="1"/>
  <c r="AI35" i="2"/>
  <c r="AG35" i="2"/>
  <c r="AF35" i="2"/>
  <c r="AD35" i="2"/>
  <c r="AC35" i="2"/>
  <c r="AA35" i="2"/>
  <c r="Z35" i="2"/>
  <c r="X35" i="2"/>
  <c r="W35" i="2"/>
  <c r="T35" i="2"/>
  <c r="S35" i="2"/>
  <c r="R35" i="2"/>
  <c r="Q35" i="2"/>
  <c r="O35" i="2"/>
  <c r="N35" i="2"/>
  <c r="L35" i="2"/>
  <c r="K35" i="2"/>
  <c r="I35" i="2"/>
  <c r="H35" i="2"/>
  <c r="F35" i="2"/>
  <c r="E35" i="2"/>
  <c r="C35" i="2"/>
  <c r="B35" i="2"/>
  <c r="AK28" i="2"/>
  <c r="AK29" i="2" s="1"/>
  <c r="AH28" i="2"/>
  <c r="AH29" i="2" s="1"/>
  <c r="AE28" i="2"/>
  <c r="AE29" i="2" s="1"/>
  <c r="AB28" i="2"/>
  <c r="AB29" i="2" s="1"/>
  <c r="Y28" i="2"/>
  <c r="Y29" i="2" s="1"/>
  <c r="V28" i="2"/>
  <c r="V29" i="2" s="1"/>
  <c r="S28" i="2"/>
  <c r="S29" i="2" s="1"/>
  <c r="P28" i="2"/>
  <c r="P29" i="2" s="1"/>
  <c r="M28" i="2"/>
  <c r="M29" i="2" s="1"/>
  <c r="J28" i="2"/>
  <c r="J29" i="2" s="1"/>
  <c r="G28" i="2"/>
  <c r="G29" i="2" s="1"/>
  <c r="AI29" i="2"/>
  <c r="AG29" i="2"/>
  <c r="AF29" i="2"/>
  <c r="AD29" i="2"/>
  <c r="AC29" i="2"/>
  <c r="AA29" i="2"/>
  <c r="Z29" i="2"/>
  <c r="X29" i="2"/>
  <c r="W29" i="2"/>
  <c r="U29" i="2"/>
  <c r="T29" i="2"/>
  <c r="R29" i="2"/>
  <c r="Q29" i="2"/>
  <c r="O29" i="2"/>
  <c r="N29" i="2"/>
  <c r="L29" i="2"/>
  <c r="K29" i="2"/>
  <c r="I29" i="2"/>
  <c r="H29" i="2"/>
  <c r="F29" i="2"/>
  <c r="E29" i="2"/>
  <c r="D28" i="2"/>
  <c r="D29" i="2" s="1"/>
  <c r="B29" i="2"/>
  <c r="C29" i="2"/>
  <c r="AM21" i="2"/>
  <c r="AM22" i="2"/>
  <c r="N23" i="2"/>
  <c r="AK23" i="2"/>
  <c r="AK22" i="2"/>
  <c r="AK21" i="2"/>
  <c r="AK20" i="2"/>
  <c r="AH23" i="2"/>
  <c r="AH22" i="2"/>
  <c r="AH21" i="2"/>
  <c r="AH20" i="2"/>
  <c r="AE22" i="2"/>
  <c r="AE21" i="2"/>
  <c r="AE20" i="2"/>
  <c r="AB23" i="2"/>
  <c r="AB22" i="2"/>
  <c r="AB21" i="2"/>
  <c r="AB20" i="2"/>
  <c r="Y22" i="2"/>
  <c r="Y21" i="2"/>
  <c r="Y20" i="2"/>
  <c r="V23" i="2"/>
  <c r="V22" i="2"/>
  <c r="V21" i="2"/>
  <c r="V20" i="2"/>
  <c r="S22" i="2"/>
  <c r="S21" i="2"/>
  <c r="S20" i="2"/>
  <c r="P22" i="2"/>
  <c r="P21" i="2"/>
  <c r="P20" i="2"/>
  <c r="M22" i="2"/>
  <c r="M21" i="2"/>
  <c r="M20" i="2"/>
  <c r="J22" i="2"/>
  <c r="J21" i="2"/>
  <c r="J20" i="2"/>
  <c r="G22" i="2"/>
  <c r="G21" i="2"/>
  <c r="G20" i="2"/>
  <c r="AI23" i="2"/>
  <c r="AF23" i="2"/>
  <c r="AC23" i="2"/>
  <c r="AE23" i="2" s="1"/>
  <c r="Z23" i="2"/>
  <c r="W23" i="2"/>
  <c r="Y23" i="2" s="1"/>
  <c r="T23" i="2"/>
  <c r="Q23" i="2"/>
  <c r="K23" i="2"/>
  <c r="H23" i="2"/>
  <c r="E23" i="2"/>
  <c r="D21" i="2"/>
  <c r="D22" i="2"/>
  <c r="D20" i="2"/>
  <c r="B23" i="2"/>
  <c r="AK15" i="2"/>
  <c r="AI15" i="2"/>
  <c r="AK14" i="2"/>
  <c r="AK13" i="2"/>
  <c r="AK12" i="2"/>
  <c r="AK11" i="2"/>
  <c r="AK10" i="2"/>
  <c r="AG15" i="2"/>
  <c r="AF15" i="2"/>
  <c r="AH14" i="2"/>
  <c r="AH13" i="2"/>
  <c r="AH12" i="2"/>
  <c r="AH11" i="2"/>
  <c r="AH10" i="2"/>
  <c r="AD15" i="2"/>
  <c r="AC15" i="2"/>
  <c r="AE14" i="2"/>
  <c r="AE13" i="2"/>
  <c r="AE12" i="2"/>
  <c r="AE11" i="2"/>
  <c r="AE10" i="2"/>
  <c r="AA15" i="2"/>
  <c r="Z15" i="2"/>
  <c r="AB14" i="2"/>
  <c r="AB13" i="2"/>
  <c r="AB12" i="2"/>
  <c r="AB11" i="2"/>
  <c r="AB10" i="2"/>
  <c r="W15" i="2"/>
  <c r="U15" i="2"/>
  <c r="T15" i="2"/>
  <c r="V14" i="2"/>
  <c r="V13" i="2"/>
  <c r="V12" i="2"/>
  <c r="V11" i="2"/>
  <c r="V10" i="2"/>
  <c r="S14" i="2"/>
  <c r="S13" i="2"/>
  <c r="S12" i="2"/>
  <c r="S11" i="2"/>
  <c r="S10" i="2"/>
  <c r="Q15" i="2"/>
  <c r="P14" i="2"/>
  <c r="P13" i="2"/>
  <c r="P12" i="2"/>
  <c r="P11" i="2"/>
  <c r="P10" i="2"/>
  <c r="N15" i="2"/>
  <c r="M14" i="2"/>
  <c r="M13" i="2"/>
  <c r="M12" i="2"/>
  <c r="M11" i="2"/>
  <c r="M10" i="2"/>
  <c r="K15" i="2"/>
  <c r="J14" i="2"/>
  <c r="J13" i="2"/>
  <c r="J12" i="2"/>
  <c r="J11" i="2"/>
  <c r="J10" i="2"/>
  <c r="H15" i="2"/>
  <c r="G14" i="2"/>
  <c r="G13" i="2"/>
  <c r="G12" i="2"/>
  <c r="G11" i="2"/>
  <c r="G10" i="2"/>
  <c r="D11" i="2"/>
  <c r="D12" i="2"/>
  <c r="D13" i="2"/>
  <c r="D14" i="2"/>
  <c r="D10" i="2"/>
  <c r="E15" i="2"/>
  <c r="B15" i="2"/>
  <c r="L15" i="2"/>
  <c r="I15" i="2"/>
  <c r="AM29" i="2" l="1"/>
  <c r="AN29" i="2" s="1"/>
  <c r="Y49" i="2"/>
  <c r="AM35" i="2"/>
  <c r="AN35" i="2" s="1"/>
  <c r="AE15" i="2"/>
  <c r="AB15" i="2"/>
  <c r="V15" i="2"/>
  <c r="AH15" i="2"/>
  <c r="M15" i="2"/>
  <c r="J15" i="2"/>
  <c r="O15" i="2"/>
  <c r="P15" i="2" s="1"/>
  <c r="L23" i="2"/>
  <c r="M23" i="2" s="1"/>
  <c r="I23" i="2"/>
  <c r="J23" i="2" s="1"/>
  <c r="C49" i="2" l="1"/>
  <c r="C41" i="2"/>
  <c r="C23" i="2"/>
  <c r="F23" i="2"/>
  <c r="G23" i="2" s="1"/>
  <c r="R23" i="2"/>
  <c r="S23" i="2" s="1"/>
  <c r="F15" i="2"/>
  <c r="G15" i="2" s="1"/>
  <c r="R15" i="2"/>
  <c r="S15" i="2" s="1"/>
  <c r="D23" i="2" l="1"/>
  <c r="AN49" i="2"/>
  <c r="AN46" i="2"/>
  <c r="AN48" i="2"/>
  <c r="AN47" i="2"/>
  <c r="AN40" i="2"/>
  <c r="AN34" i="2"/>
  <c r="AN22" i="2"/>
  <c r="AN28" i="2"/>
  <c r="AN20" i="2"/>
  <c r="AN21" i="2"/>
  <c r="AN41" i="2" l="1"/>
  <c r="O23" i="2" l="1"/>
  <c r="P23" i="2" l="1"/>
  <c r="AM23" i="2"/>
  <c r="AN23" i="2" s="1"/>
  <c r="C15" i="2"/>
  <c r="D15" i="2" s="1"/>
  <c r="X14" i="2" l="1"/>
  <c r="X13" i="2"/>
  <c r="X12" i="2"/>
  <c r="X11" i="2"/>
  <c r="X10" i="2"/>
  <c r="AM10" i="2" s="1"/>
  <c r="AN10" i="2" s="1"/>
  <c r="AM13" i="2" l="1"/>
  <c r="AN13" i="2" s="1"/>
  <c r="Y13" i="2"/>
  <c r="AM14" i="2"/>
  <c r="AN14" i="2" s="1"/>
  <c r="Y14" i="2"/>
  <c r="Y12" i="2"/>
  <c r="AM12" i="2"/>
  <c r="AN12" i="2" s="1"/>
  <c r="Y10" i="2"/>
  <c r="X15" i="2"/>
  <c r="Y15" i="2" s="1"/>
  <c r="Y11" i="2"/>
  <c r="AM11" i="2"/>
  <c r="AN11" i="2" s="1"/>
  <c r="AM15" i="2" l="1"/>
  <c r="AN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Luana Porfirio Pereira</author>
  </authors>
  <commentList>
    <comment ref="AL10" authorId="0" shapeId="0" xr:uid="{D7270495-A2C0-4801-A663-2C2B49907DCC}">
      <text>
        <r>
          <rPr>
            <b/>
            <sz val="9"/>
            <color indexed="81"/>
            <rFont val="Segoe UI"/>
            <charset val="1"/>
          </rPr>
          <t>Luana Porfirio Pereira:</t>
        </r>
        <r>
          <rPr>
            <sz val="9"/>
            <color indexed="81"/>
            <rFont val="Segoe UI"/>
            <charset val="1"/>
          </rPr>
          <t xml:space="preserve">
Adiconar o mês de refenrencia.
</t>
        </r>
      </text>
    </comment>
    <comment ref="X46" authorId="0" shapeId="0" xr:uid="{E6098E09-1E1C-4EA3-9956-3FA930B51AFC}">
      <text>
        <r>
          <rPr>
            <b/>
            <sz val="9"/>
            <color indexed="81"/>
            <rFont val="Segoe UI"/>
            <charset val="1"/>
          </rPr>
          <t>Luana Porfirio Pereira:</t>
        </r>
        <r>
          <rPr>
            <sz val="9"/>
            <color indexed="81"/>
            <rFont val="Segoe UI"/>
            <charset val="1"/>
          </rPr>
          <t xml:space="preserve">
Total de 360 Ultrassonografia, diferença de 28 colaboradores
</t>
        </r>
      </text>
    </comment>
    <comment ref="AA46" authorId="0" shapeId="0" xr:uid="{CF8D70EC-FEE5-4D66-8FA7-B65EEFF544DA}">
      <text>
        <r>
          <rPr>
            <b/>
            <sz val="9"/>
            <color indexed="81"/>
            <rFont val="Segoe UI"/>
            <charset val="1"/>
          </rPr>
          <t>Luana Porfirio Pereira:</t>
        </r>
        <r>
          <rPr>
            <sz val="9"/>
            <color indexed="81"/>
            <rFont val="Segoe UI"/>
            <charset val="1"/>
          </rPr>
          <t xml:space="preserve">
Total de 640 Ultrassonografia, diferença de 03 colaboradores
</t>
        </r>
      </text>
    </comment>
    <comment ref="AD46" authorId="0" shapeId="0" xr:uid="{11785EB3-0832-4D1D-B9CC-AE03482FFD52}">
      <text>
        <r>
          <rPr>
            <b/>
            <sz val="9"/>
            <color indexed="81"/>
            <rFont val="Segoe UI"/>
            <charset val="1"/>
          </rPr>
          <t>Luana Porfirio Pereira:</t>
        </r>
        <r>
          <rPr>
            <sz val="9"/>
            <color indexed="81"/>
            <rFont val="Segoe UI"/>
            <charset val="1"/>
          </rPr>
          <t xml:space="preserve">
Total de 614 Ultrassonografia, diferença de 14
 colaboradores
</t>
        </r>
      </text>
    </comment>
    <comment ref="L47" authorId="0" shapeId="0" xr:uid="{4684F4B6-34CD-4B11-BCDD-C38B129BC73B}">
      <text>
        <r>
          <rPr>
            <b/>
            <sz val="9"/>
            <color indexed="81"/>
            <rFont val="Segoe UI"/>
            <family val="2"/>
          </rPr>
          <t>Luana Porfirio Pereira:</t>
        </r>
        <r>
          <rPr>
            <sz val="9"/>
            <color indexed="81"/>
            <rFont val="Segoe UI"/>
            <family val="2"/>
          </rPr>
          <t xml:space="preserve">
Diferença de 4 funcionários.</t>
        </r>
      </text>
    </comment>
    <comment ref="U47" authorId="0" shapeId="0" xr:uid="{D0830D8F-41A4-4D01-95B8-7122AC71A51E}">
      <text>
        <r>
          <rPr>
            <b/>
            <sz val="9"/>
            <color indexed="81"/>
            <rFont val="Segoe UI"/>
            <charset val="1"/>
          </rPr>
          <t>Luana Porfirio Pereira:</t>
        </r>
        <r>
          <rPr>
            <sz val="9"/>
            <color indexed="81"/>
            <rFont val="Segoe UI"/>
            <charset val="1"/>
          </rPr>
          <t xml:space="preserve">
Diferença de 6 funcionarios
</t>
        </r>
      </text>
    </comment>
  </commentList>
</comments>
</file>

<file path=xl/sharedStrings.xml><?xml version="1.0" encoding="utf-8"?>
<sst xmlns="http://schemas.openxmlformats.org/spreadsheetml/2006/main" count="340" uniqueCount="39">
  <si>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</si>
  <si>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</si>
  <si>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</si>
  <si>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</si>
  <si>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</si>
  <si>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</si>
  <si>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</si>
  <si>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</si>
  <si>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</si>
  <si>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</si>
  <si>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</si>
  <si>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</si>
  <si>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</si>
  <si>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</si>
  <si>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</si>
  <si>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</si>
  <si>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Consultas Subseqüentes</t>
  </si>
  <si>
    <t>Clínica Médica</t>
  </si>
  <si>
    <t>Clínica Cirúrgica</t>
  </si>
  <si>
    <t>Obstetrícia</t>
  </si>
  <si>
    <t>Pediatria</t>
  </si>
  <si>
    <t>Psiquiatria</t>
  </si>
  <si>
    <t xml:space="preserve">Primeiras Consultas </t>
  </si>
  <si>
    <t>Cirurgias Ambulatoriais</t>
  </si>
  <si>
    <t>Hospital Dia + Eletivas</t>
  </si>
  <si>
    <t>Pronto Atendimento</t>
  </si>
  <si>
    <t>Atendimento Domiciliar</t>
  </si>
  <si>
    <t>Ultrassonografia</t>
  </si>
  <si>
    <t>Tomografia</t>
  </si>
  <si>
    <t>Colonoscopia</t>
  </si>
  <si>
    <t>Fonte: Relatório Websaass - Plataforma Prestação de Contas SMS</t>
  </si>
  <si>
    <t>Meta</t>
  </si>
  <si>
    <t>SAÍDAS HOSPITALARES</t>
  </si>
  <si>
    <t>ATENDIMENTO AMBULATORIAL</t>
  </si>
  <si>
    <t>SADT EXTERNO</t>
  </si>
  <si>
    <t>MELHOR EM CASA</t>
  </si>
  <si>
    <t>CONSULTAS DE URGÊNCIAS E EMERGÊNCIAS</t>
  </si>
  <si>
    <t>ATIVIDADES CIRÚRGICAS</t>
  </si>
  <si>
    <t xml:space="preserve">                                                                                                                                                                          HOSPITAL MUNICIPAL VEREADOR JOSÉ STOROPOLLI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</si>
</sst>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Verdana"/>
      <family val="2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/>
    <xf numFmtId="9" fontId="0" fillId="0" borderId="0" xfId="42" applyFont="1" applyAlignment="1">
      <alignment horizontal="center"/>
    </xf>
    <xf numFmtId="9" fontId="16" fillId="0" borderId="11" xfId="42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3" fontId="16" fillId="33" borderId="11" xfId="0" applyNumberFormat="1" applyFont="1" applyFill="1" applyBorder="1" applyAlignment="1">
      <alignment horizontal="center" wrapText="1"/>
    </xf>
    <xf numFmtId="3" fontId="0" fillId="33" borderId="11" xfId="0" applyNumberForma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9" fontId="16" fillId="33" borderId="11" xfId="42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3" fontId="0" fillId="33" borderId="17" xfId="0" applyNumberFormat="1" applyFill="1" applyBorder="1" applyAlignment="1">
      <alignment horizontal="center" wrapText="1"/>
    </xf>
    <xf numFmtId="9" fontId="16" fillId="33" borderId="17" xfId="42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9" fontId="0" fillId="33" borderId="0" xfId="42" applyFont="1" applyFill="1" applyAlignment="1">
      <alignment horizontal="center"/>
    </xf>
    <xf numFmtId="3" fontId="22" fillId="33" borderId="11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9" fontId="0" fillId="33" borderId="11" xfId="42" applyFont="1" applyFill="1" applyBorder="1" applyAlignment="1">
      <alignment horizontal="center" wrapText="1"/>
    </xf>
    <xf numFmtId="9" fontId="0" fillId="33" borderId="17" xfId="42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9" fontId="16" fillId="33" borderId="11" xfId="4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33" borderId="17" xfId="0" applyFont="1" applyFill="1" applyBorder="1" applyAlignment="1">
      <alignment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FF"/>
      <color rgb="FF663300"/>
      <color rgb="FF009900"/>
      <color rgb="FFA50021"/>
      <color rgb="FF009999"/>
      <color rgb="FF996633"/>
      <color rgb="FF66FF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1</xdr:row>
      <xdr:rowOff>161924</xdr:rowOff>
    </xdr:from>
    <xdr:to>
      <xdr:col>0</xdr:col>
      <xdr:colOff>2171700</xdr:colOff>
      <xdr:row>4</xdr:row>
      <xdr:rowOff>101224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B34A7C2-1832-4D90-8281-1CC124F48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52424"/>
          <a:ext cx="1943101" cy="634065"/>
        </a:xfrm>
        <a:prstGeom prst="rect">
          <a:avLst/>
        </a:prstGeom>
      </xdr:spPr>
    </xdr:pic>
    <xdr:clientData/>
  </xdr:twoCellAnchor>
  <xdr:twoCellAnchor>
    <xdr:from>
      <xdr:col>37</xdr:col>
      <xdr:colOff>312965</xdr:colOff>
      <xdr:row>1</xdr:row>
      <xdr:rowOff>14408</xdr:rowOff>
    </xdr:from>
    <xdr:to>
      <xdr:col>39</xdr:col>
      <xdr:colOff>447756</xdr:colOff>
      <xdr:row>6</xdr:row>
      <xdr:rowOff>49186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77F08F3-4928-E7FD-CD10-EF13B903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2179" y="204908"/>
          <a:ext cx="1305006" cy="987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ERENTES\SAME%20ESTATISTICA\2023\6%20-%20CONTRATADA%20X%20REALIZADA\Contratada%20x%20Realizada%20-%20GEST&#195;O\7%20-%20Contrato%20de%20Gestao%20HMVJS%20Julho%20-%202023.xlsx" TargetMode="External"/><Relationship Id="rId1" Type="http://schemas.openxmlformats.org/officeDocument/2006/relationships/externalLinkPath" Target="file:///Z:\GERENTES\SAME%20ESTATISTICA\2023\6%20-%20CONTRATADA%20X%20REALIZADA\Contratada%20x%20Realizada%20-%20GEST&#195;O\7%20-%20Contrato%20de%20Gestao%20HMVJS%20Julho%20-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ERENTES\SAME%20ESTATISTICA\2023\7%20-%20DADOS%20ESTATISTICOS\Dados%20Estatisticos%20-%20Outubro%202023.xlsx" TargetMode="External"/><Relationship Id="rId1" Type="http://schemas.openxmlformats.org/officeDocument/2006/relationships/externalLinkPath" Target="file:///Z:\GERENTES\SAME%20ESTATISTICA\2023\7%20-%20DADOS%20ESTATISTICOS\Dados%20Estatisticos%20-%20Outubro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GERENTES\SAME%20ESTATISTICA\2023\7%20-%20DADOS%20ESTATISTICOS\Dados%20Estatisticos%20-%20Novembro%202023.xlsx" TargetMode="External"/><Relationship Id="rId1" Type="http://schemas.openxmlformats.org/officeDocument/2006/relationships/externalLinkPath" Target="file:///Z:\GERENTES\SAME%20ESTATISTICA\2023\7%20-%20DADOS%20ESTATISTICOS\Dados%20Estatisticos%20-%20Novembro%20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ERENTES\SAME%20ESTATISTICA\2023\7%20-%20DADOS%20ESTATISTICOS\Dados%20Estatisticos%20-%20Dezembro%202023.xlsx" TargetMode="External"/><Relationship Id="rId1" Type="http://schemas.openxmlformats.org/officeDocument/2006/relationships/externalLinkPath" Target="file:///Z:\GERENTES\SAME%20ESTATISTICA\2023\7%20-%20DADOS%20ESTATISTICOS\Dados%20Estatisticos%20-%20Dezemb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ERENTES\SAME%20ESTATISTICA\2023\6%20-%20CONTRATADA%20X%20REALIZADA\Contratada%20x%20Realizada%20-%20GEST&#195;O\8%20-%20Contrato%20de%20Gestao%20HMVJS%20Agosto%20-%202023.xlsx" TargetMode="External"/><Relationship Id="rId1" Type="http://schemas.openxmlformats.org/officeDocument/2006/relationships/externalLinkPath" Target="file:///Z:\GERENTES\SAME%20ESTATISTICA\2023\6%20-%20CONTRATADA%20X%20REALIZADA\Contratada%20x%20Realizada%20-%20GEST&#195;O\8%20-%20Contrato%20de%20Gestao%20HMVJS%20Agosto%20-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RENTES\SAME%20ESTATISTICA\2023\6%20-%20CONTRATADA%20X%20REALIZADA\Contratada%20x%20Realizada%20-%20GEST&#195;O\9%20-%20Contrato%20de%20Gestao%20HMVJS%20Setembro%20-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RENTES\SAME%20ESTATISTICA\2023\6%20-%20CONTRATADA%20X%20REALIZADA\Contratada%20x%20Realizada%20-%20GEST&#195;O\10%20-%20Contrato%20de%20Gestao%20HMVJS%20Outubro%20-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GERENTES\SAME%20ESTATISTICA\2023\6%20-%20CONTRATADA%20X%20REALIZADA\Contratada%20x%20Realizada%20-%20GEST&#195;O\11%20-%20Contrato%20de%20Gestao%20HMVJS%20Novembro%20-%202023.xlsx" TargetMode="External"/><Relationship Id="rId1" Type="http://schemas.openxmlformats.org/officeDocument/2006/relationships/externalLinkPath" Target="file:///Z:\GERENTES\SAME%20ESTATISTICA\2023\6%20-%20CONTRATADA%20X%20REALIZADA\Contratada%20x%20Realizada%20-%20GEST&#195;O\11%20-%20Contrato%20de%20Gestao%20HMVJS%20Novembro%20-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ERENTES\SAME%20ESTATISTICA\2023\6%20-%20CONTRATADA%20X%20REALIZADA\Contratada%20x%20Realizada%20-%20GEST&#195;O\12%20-%20Contrato%20de%20Gestao%20HMVJS%20Dezembro%20-%202023.xlsx" TargetMode="External"/><Relationship Id="rId1" Type="http://schemas.openxmlformats.org/officeDocument/2006/relationships/externalLinkPath" Target="file:///Z:\GERENTES\SAME%20ESTATISTICA\2023\6%20-%20CONTRATADA%20X%20REALIZADA\Contratada%20x%20Realizada%20-%20GEST&#195;O\12%20-%20Contrato%20de%20Gestao%20HMVJS%20Dezembro%20-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ERENTES\SAME%20ESTATISTICA\2023\7%20-%20DADOS%20ESTATISTICOS\Dados%20Estatisticos%20-%20Julho%202023.xlsx" TargetMode="External"/><Relationship Id="rId1" Type="http://schemas.openxmlformats.org/officeDocument/2006/relationships/externalLinkPath" Target="file:///Z:\GERENTES\SAME%20ESTATISTICA\2023\7%20-%20DADOS%20ESTATISTICOS\Dados%20Estatisticos%20-%20Julho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ERENTES\SAME%20ESTATISTICA\2023\7%20-%20DADOS%20ESTATISTICOS\Dados%20Estatisticos%20-%20Agosto%202023.xlsx" TargetMode="External"/><Relationship Id="rId1" Type="http://schemas.openxmlformats.org/officeDocument/2006/relationships/externalLinkPath" Target="file:///Z:\GERENTES\SAME%20ESTATISTICA\2023\7%20-%20DADOS%20ESTATISTICOS\Dados%20Estatisticos%20-%20Agosto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ERENTES\SAME%20ESTATISTICA\2023\7%20-%20DADOS%20ESTATISTICOS\Dados%20Estatisticos%20-%20Setembro%202023.xlsx" TargetMode="External"/><Relationship Id="rId1" Type="http://schemas.openxmlformats.org/officeDocument/2006/relationships/externalLinkPath" Target="file:///Z:\GERENTES\SAME%20ESTATISTICA\2023\7%20-%20DADOS%20ESTATISTICOS\Dados%20Estatisticos%20-%20Setemb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378</v>
          </cell>
        </row>
        <row r="12">
          <cell r="C12">
            <v>448</v>
          </cell>
        </row>
        <row r="13">
          <cell r="C13">
            <v>178</v>
          </cell>
        </row>
        <row r="14">
          <cell r="C14">
            <v>124</v>
          </cell>
        </row>
        <row r="15">
          <cell r="C15">
            <v>9</v>
          </cell>
        </row>
        <row r="26">
          <cell r="C26">
            <v>0</v>
          </cell>
        </row>
        <row r="27">
          <cell r="C27">
            <v>209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_DADOS"/>
      <sheetName val="1 - AMBULATORIO"/>
      <sheetName val="2 - BANCO DE SANGUE"/>
      <sheetName val="3 - BERÇARIO NEONATAL"/>
      <sheetName val="4 - CC_CO"/>
      <sheetName val="5 - CME"/>
      <sheetName val="6 - CONTABILIDADE "/>
      <sheetName val="7 - DIRETORIA MEDICA - OBITO"/>
      <sheetName val="8 - ENGENHARIA CLINICA"/>
      <sheetName val="9 - FATURAMENTO"/>
      <sheetName val="10 - FISIOTERAPIA"/>
      <sheetName val="11 - HEMODIALISE_UTI ADULTO"/>
      <sheetName val="12 - HOTELARIA"/>
      <sheetName val="13 - INFRA ESTRUTURA"/>
      <sheetName val="14 - LABORATORIO"/>
      <sheetName val="15 - MELHOR EM CASA"/>
      <sheetName val="16 - METODOS GRAFICOS"/>
      <sheetName val="17 - OUVIDORIA"/>
      <sheetName val="18 - PORTARIA"/>
      <sheetName val="19 - RADIOLOGIA"/>
      <sheetName val="20 - RECURSOS HUMANOS"/>
      <sheetName val="21 - SAME - P.A EMERGENCIA"/>
      <sheetName val="22 - SAME ESTAT_SAIDA UTI"/>
      <sheetName val="23 - SCIH"/>
      <sheetName val="24 - SERVIÇO SOCIAL"/>
      <sheetName val="25 - UAN"/>
    </sheetNames>
    <sheetDataSet>
      <sheetData sheetId="0"/>
      <sheetData sheetId="1">
        <row r="7">
          <cell r="B7">
            <v>1352</v>
          </cell>
        </row>
        <row r="9">
          <cell r="B9">
            <v>339</v>
          </cell>
        </row>
        <row r="11">
          <cell r="B11">
            <v>201</v>
          </cell>
        </row>
        <row r="55">
          <cell r="B55">
            <v>0</v>
          </cell>
        </row>
      </sheetData>
      <sheetData sheetId="2"/>
      <sheetData sheetId="3"/>
      <sheetData sheetId="4">
        <row r="28">
          <cell r="B28">
            <v>254</v>
          </cell>
        </row>
      </sheetData>
      <sheetData sheetId="5"/>
      <sheetData sheetId="6"/>
      <sheetData sheetId="7"/>
      <sheetData sheetId="8"/>
      <sheetData sheetId="9">
        <row r="15">
          <cell r="B15">
            <v>0</v>
          </cell>
        </row>
      </sheetData>
      <sheetData sheetId="10"/>
      <sheetData sheetId="11"/>
      <sheetData sheetId="12"/>
      <sheetData sheetId="13"/>
      <sheetData sheetId="14"/>
      <sheetData sheetId="15">
        <row r="11">
          <cell r="C11">
            <v>213</v>
          </cell>
        </row>
      </sheetData>
      <sheetData sheetId="16">
        <row r="20">
          <cell r="C20">
            <v>14</v>
          </cell>
        </row>
      </sheetData>
      <sheetData sheetId="17"/>
      <sheetData sheetId="18"/>
      <sheetData sheetId="19">
        <row r="54">
          <cell r="D54">
            <v>599</v>
          </cell>
          <cell r="E54">
            <v>1</v>
          </cell>
        </row>
        <row r="58">
          <cell r="D58">
            <v>0</v>
          </cell>
          <cell r="E58">
            <v>0</v>
          </cell>
          <cell r="F58">
            <v>0</v>
          </cell>
        </row>
      </sheetData>
      <sheetData sheetId="20"/>
      <sheetData sheetId="21">
        <row r="11">
          <cell r="B11">
            <v>15091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_DADOS"/>
      <sheetName val="1 - AMBULATORIO"/>
      <sheetName val="2 - BANCO DE SANGUE"/>
      <sheetName val="3 - BERÇARIO NEONATAL"/>
      <sheetName val="4 - CC_CO"/>
      <sheetName val="5 - CME"/>
      <sheetName val="6 - CONTABILIDADE "/>
      <sheetName val="7 - DIRETORIA MEDICA - OBITO"/>
      <sheetName val="8 - ENGENHARIA CLINICA"/>
      <sheetName val="9 - FATURAMENTO"/>
      <sheetName val="10 - FISIOTERAPIA"/>
      <sheetName val="11 - HEMODIALISE_UTI ADULTO"/>
      <sheetName val="12 - HOTELARIA"/>
      <sheetName val="13 - INFRA ESTRUTURA"/>
      <sheetName val="14 - LABORATORIO"/>
      <sheetName val="15 - MELHOR EM CASA"/>
      <sheetName val="16 - METODOS GRAFICOS"/>
      <sheetName val="17 - OUVIDORIA"/>
      <sheetName val="18 - PORTARIA"/>
      <sheetName val="19 - RADIOLOGIA"/>
      <sheetName val="20 - RECURSOS HUMANOS"/>
      <sheetName val="21 - SAME - P.A EMERGENCIA"/>
      <sheetName val="22 - SAME ESTAT_SAIDA UTI"/>
      <sheetName val="23 - SCIH"/>
      <sheetName val="24 - SERVIÇO SOCIAL"/>
      <sheetName val="25 - UAN"/>
    </sheetNames>
    <sheetDataSet>
      <sheetData sheetId="0"/>
      <sheetData sheetId="1">
        <row r="7">
          <cell r="B7">
            <v>1228</v>
          </cell>
        </row>
        <row r="9">
          <cell r="B9">
            <v>304</v>
          </cell>
        </row>
        <row r="11">
          <cell r="B11">
            <v>196</v>
          </cell>
        </row>
        <row r="55">
          <cell r="B55">
            <v>0</v>
          </cell>
        </row>
      </sheetData>
      <sheetData sheetId="2"/>
      <sheetData sheetId="3"/>
      <sheetData sheetId="4">
        <row r="28">
          <cell r="B28">
            <v>226</v>
          </cell>
        </row>
      </sheetData>
      <sheetData sheetId="5"/>
      <sheetData sheetId="6"/>
      <sheetData sheetId="7"/>
      <sheetData sheetId="8"/>
      <sheetData sheetId="9">
        <row r="15">
          <cell r="B15">
            <v>0</v>
          </cell>
        </row>
      </sheetData>
      <sheetData sheetId="10"/>
      <sheetData sheetId="11"/>
      <sheetData sheetId="12"/>
      <sheetData sheetId="13"/>
      <sheetData sheetId="14"/>
      <sheetData sheetId="15">
        <row r="11">
          <cell r="C11">
            <v>208</v>
          </cell>
        </row>
      </sheetData>
      <sheetData sheetId="16">
        <row r="20">
          <cell r="C20">
            <v>8</v>
          </cell>
        </row>
      </sheetData>
      <sheetData sheetId="17"/>
      <sheetData sheetId="18"/>
      <sheetData sheetId="19">
        <row r="54">
          <cell r="D54">
            <v>817</v>
          </cell>
          <cell r="E54">
            <v>1</v>
          </cell>
        </row>
        <row r="58">
          <cell r="D58">
            <v>0</v>
          </cell>
          <cell r="E58">
            <v>0</v>
          </cell>
          <cell r="F58">
            <v>0</v>
          </cell>
        </row>
      </sheetData>
      <sheetData sheetId="20"/>
      <sheetData sheetId="21">
        <row r="11">
          <cell r="B11">
            <v>14193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_DADOS"/>
      <sheetName val="1 - AMBULATORIO"/>
      <sheetName val="2 - BANCO DE SANGUE"/>
      <sheetName val="3 - BERÇARIO NEONATAL"/>
      <sheetName val="4 - CC_CO"/>
      <sheetName val="5 - CME"/>
      <sheetName val="6 - CONTABILIDADE "/>
      <sheetName val="7 - DIRETORIA MEDICA - OBITO"/>
      <sheetName val="8 - ENGENHARIA CLINICA"/>
      <sheetName val="9 - FATURAMENTO"/>
      <sheetName val="10 - FISIOTERAPIA"/>
      <sheetName val="11 - HEMODIALISE_UTI ADULTO"/>
      <sheetName val="12 - HOTELARIA"/>
      <sheetName val="13 - INFRA ESTRUTURA"/>
      <sheetName val="14 - LABORATORIO"/>
      <sheetName val="15 - MELHOR EM CASA"/>
      <sheetName val="16 - METODOS GRAFICOS"/>
      <sheetName val="17 - OUVIDORIA"/>
      <sheetName val="18 - PORTARIA"/>
      <sheetName val="19 - RADIOLOGIA"/>
      <sheetName val="20 - RECURSOS HUMANOS"/>
      <sheetName val="21 - SAME - P.A EMERGENCIA"/>
      <sheetName val="22 - SAME ESTAT_SAIDA UTI"/>
      <sheetName val="23 - SCIH"/>
      <sheetName val="24 - SERVIÇO SOCIAL"/>
      <sheetName val="25 - UAN"/>
    </sheetNames>
    <sheetDataSet>
      <sheetData sheetId="0"/>
      <sheetData sheetId="1">
        <row r="7">
          <cell r="B7">
            <v>1242</v>
          </cell>
        </row>
        <row r="9">
          <cell r="B9">
            <v>328</v>
          </cell>
        </row>
        <row r="11">
          <cell r="B11">
            <v>210</v>
          </cell>
        </row>
        <row r="55">
          <cell r="B5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>
            <v>202</v>
          </cell>
        </row>
      </sheetData>
      <sheetData sheetId="16">
        <row r="20">
          <cell r="C20">
            <v>7</v>
          </cell>
        </row>
      </sheetData>
      <sheetData sheetId="17"/>
      <sheetData sheetId="18"/>
      <sheetData sheetId="19">
        <row r="54">
          <cell r="D54">
            <v>95</v>
          </cell>
          <cell r="E54">
            <v>1</v>
          </cell>
        </row>
        <row r="58">
          <cell r="D58">
            <v>0</v>
          </cell>
          <cell r="E58">
            <v>0</v>
          </cell>
          <cell r="F58">
            <v>0</v>
          </cell>
        </row>
      </sheetData>
      <sheetData sheetId="20"/>
      <sheetData sheetId="21">
        <row r="11">
          <cell r="B11">
            <v>13447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339</v>
          </cell>
        </row>
        <row r="12">
          <cell r="C12">
            <v>432</v>
          </cell>
        </row>
        <row r="13">
          <cell r="C13">
            <v>175</v>
          </cell>
        </row>
        <row r="14">
          <cell r="C14">
            <v>140</v>
          </cell>
        </row>
        <row r="15">
          <cell r="C15">
            <v>11</v>
          </cell>
        </row>
        <row r="26">
          <cell r="C26">
            <v>0</v>
          </cell>
        </row>
        <row r="27">
          <cell r="C27">
            <v>218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331</v>
          </cell>
        </row>
        <row r="12">
          <cell r="C12">
            <v>444</v>
          </cell>
        </row>
        <row r="13">
          <cell r="C13">
            <v>159</v>
          </cell>
        </row>
        <row r="14">
          <cell r="C14">
            <v>125</v>
          </cell>
        </row>
        <row r="15">
          <cell r="C15">
            <v>10</v>
          </cell>
        </row>
        <row r="26">
          <cell r="C26">
            <v>0</v>
          </cell>
        </row>
        <row r="27">
          <cell r="C27">
            <v>237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348</v>
          </cell>
        </row>
        <row r="12">
          <cell r="C12">
            <v>490</v>
          </cell>
        </row>
        <row r="13">
          <cell r="C13">
            <v>148</v>
          </cell>
        </row>
        <row r="14">
          <cell r="C14">
            <v>143</v>
          </cell>
        </row>
        <row r="15">
          <cell r="C15">
            <v>11</v>
          </cell>
        </row>
        <row r="26">
          <cell r="C26">
            <v>0</v>
          </cell>
        </row>
        <row r="27">
          <cell r="C27">
            <v>254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360</v>
          </cell>
        </row>
        <row r="12">
          <cell r="C12">
            <v>453</v>
          </cell>
        </row>
        <row r="13">
          <cell r="C13">
            <v>158</v>
          </cell>
        </row>
        <row r="14">
          <cell r="C14">
            <v>129</v>
          </cell>
        </row>
        <row r="15">
          <cell r="C15">
            <v>10</v>
          </cell>
        </row>
        <row r="26">
          <cell r="C26">
            <v>0</v>
          </cell>
        </row>
        <row r="27">
          <cell r="C27">
            <v>226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as1"/>
      <sheetName val="Metas2"/>
      <sheetName val="Metas"/>
      <sheetName val="Contr x Real"/>
      <sheetName val="Contr x Real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C11">
            <v>372</v>
          </cell>
        </row>
        <row r="12">
          <cell r="C12">
            <v>420</v>
          </cell>
        </row>
        <row r="13">
          <cell r="C13">
            <v>163</v>
          </cell>
        </row>
        <row r="14">
          <cell r="C14">
            <v>105</v>
          </cell>
        </row>
        <row r="15">
          <cell r="C15">
            <v>8</v>
          </cell>
        </row>
        <row r="26">
          <cell r="C26">
            <v>0</v>
          </cell>
        </row>
        <row r="27">
          <cell r="C27">
            <v>220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_DADOS"/>
      <sheetName val="1 - AMBULATORIO"/>
      <sheetName val="2 - BANCO DE SANGUE"/>
      <sheetName val="3 - BERÇARIO NEONATAL"/>
      <sheetName val="4 - CC_CO"/>
      <sheetName val="5 - CME"/>
      <sheetName val="6 - CONTABILIDADE "/>
      <sheetName val="7 - DIRETORIA MEDICA - OBITO"/>
      <sheetName val="8 - ENGENHARIA CLINICA"/>
      <sheetName val="9 - FATURAMENTO"/>
      <sheetName val="10 - FISIOTERAPIA"/>
      <sheetName val="11 - HEMODIALISE_UTI ADULTO"/>
      <sheetName val="12 - HOTELARIA"/>
      <sheetName val="13 - INFRA ESTRUTURA"/>
      <sheetName val="14 - LABORATORIO"/>
      <sheetName val="15 - MELHOR EM CASA"/>
      <sheetName val="16 - METODOS GRAFICOS"/>
      <sheetName val="17 - OUVIDORIA"/>
      <sheetName val="18 - PORTARIA"/>
      <sheetName val="19 - RADIOLOGIA"/>
      <sheetName val="20 - RECURSOS HUMANOS"/>
      <sheetName val="21 - SAME - P.A EMERGENCIA"/>
      <sheetName val="22 - SAME ESTAT_SAIDA UTI"/>
      <sheetName val="23 - SCIH"/>
      <sheetName val="24 - SERVIÇO SOCIAL"/>
      <sheetName val="25 - UAN"/>
    </sheetNames>
    <sheetDataSet>
      <sheetData sheetId="0"/>
      <sheetData sheetId="1">
        <row r="7">
          <cell r="B7">
            <v>1323</v>
          </cell>
        </row>
        <row r="9">
          <cell r="B9">
            <v>400</v>
          </cell>
        </row>
        <row r="11">
          <cell r="B11">
            <v>211</v>
          </cell>
        </row>
        <row r="55">
          <cell r="B55">
            <v>0</v>
          </cell>
        </row>
      </sheetData>
      <sheetData sheetId="2"/>
      <sheetData sheetId="3"/>
      <sheetData sheetId="4">
        <row r="28">
          <cell r="B28">
            <v>209</v>
          </cell>
        </row>
      </sheetData>
      <sheetData sheetId="5"/>
      <sheetData sheetId="6"/>
      <sheetData sheetId="7"/>
      <sheetData sheetId="8"/>
      <sheetData sheetId="9">
        <row r="15">
          <cell r="B15">
            <v>0</v>
          </cell>
        </row>
      </sheetData>
      <sheetData sheetId="10"/>
      <sheetData sheetId="11"/>
      <sheetData sheetId="12"/>
      <sheetData sheetId="13"/>
      <sheetData sheetId="14"/>
      <sheetData sheetId="15">
        <row r="11">
          <cell r="C11">
            <v>158</v>
          </cell>
        </row>
      </sheetData>
      <sheetData sheetId="16">
        <row r="20">
          <cell r="C20">
            <v>10</v>
          </cell>
        </row>
      </sheetData>
      <sheetData sheetId="17"/>
      <sheetData sheetId="18"/>
      <sheetData sheetId="19">
        <row r="54">
          <cell r="D54">
            <v>535</v>
          </cell>
          <cell r="E54">
            <v>0</v>
          </cell>
        </row>
        <row r="58">
          <cell r="D58">
            <v>63</v>
          </cell>
          <cell r="E58">
            <v>18</v>
          </cell>
          <cell r="F58">
            <v>6</v>
          </cell>
        </row>
      </sheetData>
      <sheetData sheetId="20"/>
      <sheetData sheetId="21">
        <row r="11">
          <cell r="B11">
            <v>13878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_DADOS"/>
      <sheetName val="1 - AMBULATORIO"/>
      <sheetName val="2 - BANCO DE SANGUE"/>
      <sheetName val="3 - BERÇARIO NEONATAL"/>
      <sheetName val="4 - CC_CO"/>
      <sheetName val="5 - CME"/>
      <sheetName val="6 - CONTABILIDADE "/>
      <sheetName val="7 - DIRETORIA MEDICA - OBITO"/>
      <sheetName val="8 - ENGENHARIA CLINICA"/>
      <sheetName val="9 - FATURAMENTO"/>
      <sheetName val="10 - FISIOTERAPIA"/>
      <sheetName val="11 - HEMODIALISE_UTI ADULTO"/>
      <sheetName val="12 - HOTELARIA"/>
      <sheetName val="13 - INFRA ESTRUTURA"/>
      <sheetName val="14 - LABORATORIO"/>
      <sheetName val="15 - MELHOR EM CASA"/>
      <sheetName val="16 - METODOS GRAFICOS"/>
      <sheetName val="17 - OUVIDORIA"/>
      <sheetName val="18 - PORTARIA"/>
      <sheetName val="19 - RADIOLOGIA"/>
      <sheetName val="20 - RECURSOS HUMANOS"/>
      <sheetName val="21 - SAME - P.A EMERGENCIA"/>
      <sheetName val="22 - SAME ESTAT_SAIDA UTI"/>
      <sheetName val="23 - SCIH"/>
      <sheetName val="24 - SERVIÇO SOCIAL"/>
      <sheetName val="25 - UAN"/>
    </sheetNames>
    <sheetDataSet>
      <sheetData sheetId="0"/>
      <sheetData sheetId="1">
        <row r="7">
          <cell r="B7">
            <v>1365</v>
          </cell>
        </row>
        <row r="9">
          <cell r="B9">
            <v>461</v>
          </cell>
        </row>
        <row r="11">
          <cell r="B11">
            <v>251</v>
          </cell>
        </row>
        <row r="55">
          <cell r="B55">
            <v>0</v>
          </cell>
        </row>
      </sheetData>
      <sheetData sheetId="2"/>
      <sheetData sheetId="3"/>
      <sheetData sheetId="4">
        <row r="28">
          <cell r="B28">
            <v>218</v>
          </cell>
        </row>
      </sheetData>
      <sheetData sheetId="5"/>
      <sheetData sheetId="6"/>
      <sheetData sheetId="7"/>
      <sheetData sheetId="8"/>
      <sheetData sheetId="9">
        <row r="15">
          <cell r="B15">
            <v>0</v>
          </cell>
        </row>
      </sheetData>
      <sheetData sheetId="10"/>
      <sheetData sheetId="11"/>
      <sheetData sheetId="12"/>
      <sheetData sheetId="13"/>
      <sheetData sheetId="14"/>
      <sheetData sheetId="15">
        <row r="11">
          <cell r="C11">
            <v>175</v>
          </cell>
        </row>
      </sheetData>
      <sheetData sheetId="16">
        <row r="20">
          <cell r="C20">
            <v>12</v>
          </cell>
        </row>
      </sheetData>
      <sheetData sheetId="17"/>
      <sheetData sheetId="18"/>
      <sheetData sheetId="19">
        <row r="54">
          <cell r="D54">
            <v>318</v>
          </cell>
          <cell r="E54">
            <v>14</v>
          </cell>
        </row>
        <row r="58">
          <cell r="D58">
            <v>0</v>
          </cell>
          <cell r="E58">
            <v>0</v>
          </cell>
          <cell r="F58">
            <v>0</v>
          </cell>
        </row>
      </sheetData>
      <sheetData sheetId="20"/>
      <sheetData sheetId="21">
        <row r="11">
          <cell r="B11">
            <v>14704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_DADOS"/>
      <sheetName val="1 - AMBULATORIO"/>
      <sheetName val="2 - BANCO DE SANGUE"/>
      <sheetName val="3 - BERÇARIO NEONATAL"/>
      <sheetName val="4 - CC_CO"/>
      <sheetName val="5 - CME"/>
      <sheetName val="6 - CONTABILIDADE "/>
      <sheetName val="7 - DIRETORIA MEDICA - OBITO"/>
      <sheetName val="8 - ENGENHARIA CLINICA"/>
      <sheetName val="9 - FATURAMENTO"/>
      <sheetName val="10 - FISIOTERAPIA"/>
      <sheetName val="11 - HEMODIALISE_UTI ADULTO"/>
      <sheetName val="12 - HOTELARIA"/>
      <sheetName val="13 - INFRA ESTRUTURA"/>
      <sheetName val="14 - LABORATORIO"/>
      <sheetName val="15 - MELHOR EM CASA"/>
      <sheetName val="16 - METODOS GRAFICOS"/>
      <sheetName val="17 - OUVIDORIA"/>
      <sheetName val="18 - PORTARIA"/>
      <sheetName val="19 - RADIOLOGIA"/>
      <sheetName val="20 - RECURSOS HUMANOS"/>
      <sheetName val="21 - SAME - P.A EMERGENCIA"/>
      <sheetName val="22 - SAME ESTAT_SAIDA UTI"/>
      <sheetName val="23 - SCIH"/>
      <sheetName val="24 - SERVIÇO SOCIAL"/>
      <sheetName val="25 - UAN"/>
    </sheetNames>
    <sheetDataSet>
      <sheetData sheetId="0"/>
      <sheetData sheetId="1">
        <row r="7">
          <cell r="B7">
            <v>1318</v>
          </cell>
        </row>
        <row r="9">
          <cell r="B9">
            <v>343</v>
          </cell>
        </row>
        <row r="11">
          <cell r="B11">
            <v>238</v>
          </cell>
        </row>
        <row r="55">
          <cell r="B55">
            <v>0</v>
          </cell>
        </row>
      </sheetData>
      <sheetData sheetId="2"/>
      <sheetData sheetId="3"/>
      <sheetData sheetId="4">
        <row r="28">
          <cell r="B28">
            <v>237</v>
          </cell>
        </row>
      </sheetData>
      <sheetData sheetId="5"/>
      <sheetData sheetId="6"/>
      <sheetData sheetId="7"/>
      <sheetData sheetId="8"/>
      <sheetData sheetId="9">
        <row r="15">
          <cell r="B15">
            <v>0</v>
          </cell>
        </row>
      </sheetData>
      <sheetData sheetId="10"/>
      <sheetData sheetId="11"/>
      <sheetData sheetId="12"/>
      <sheetData sheetId="13"/>
      <sheetData sheetId="14"/>
      <sheetData sheetId="15">
        <row r="11">
          <cell r="C11">
            <v>190</v>
          </cell>
        </row>
      </sheetData>
      <sheetData sheetId="16">
        <row r="20">
          <cell r="C20">
            <v>13</v>
          </cell>
        </row>
      </sheetData>
      <sheetData sheetId="17"/>
      <sheetData sheetId="18"/>
      <sheetData sheetId="19">
        <row r="54">
          <cell r="D54">
            <v>637</v>
          </cell>
          <cell r="E54">
            <v>0</v>
          </cell>
        </row>
        <row r="58">
          <cell r="D58">
            <v>0</v>
          </cell>
          <cell r="E58">
            <v>0</v>
          </cell>
          <cell r="F58">
            <v>0</v>
          </cell>
        </row>
      </sheetData>
      <sheetData sheetId="20"/>
      <sheetData sheetId="21">
        <row r="11">
          <cell r="B11">
            <v>13959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4:AN55"/>
  <sheetViews>
    <sheetView showGridLines="0" tabSelected="1" zoomScale="85" zoomScaleNormal="85" zoomScaleSheetLayoutView="100" workbookViewId="0">
      <pane xSplit="1" ySplit="9" topLeftCell="J36" activePane="bottomRight" state="frozen"/>
      <selection pane="topRight" activeCell="B1" sqref="B1"/>
      <selection pane="bottomLeft" activeCell="A10" sqref="A10"/>
      <selection pane="bottomRight" activeCell="AC51" sqref="AC51"/>
    </sheetView>
  </sheetViews>
  <sheetFormatPr defaultRowHeight="15" x14ac:dyDescent="0.25"/>
  <cols>
    <col min="1" max="1" width="38.85546875" style="1" customWidth="1"/>
    <col min="2" max="3" width="8.7109375" style="1" customWidth="1"/>
    <col min="4" max="4" width="8.7109375" style="4" customWidth="1"/>
    <col min="5" max="39" width="8.7109375" style="1" customWidth="1"/>
    <col min="40" max="40" width="8.7109375" style="4" customWidth="1"/>
    <col min="41" max="41" width="9.7109375" customWidth="1"/>
  </cols>
  <sheetData>
    <row r="4" spans="1:40" ht="24.75" customHeight="1" x14ac:dyDescent="0.35">
      <c r="B4" s="38" t="s">
        <v>38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6" spans="1:40" ht="15" customHeight="1" thickBot="1" x14ac:dyDescent="0.3">
      <c r="A6" s="39"/>
      <c r="B6" s="39"/>
      <c r="C6" s="39"/>
      <c r="D6" s="39"/>
      <c r="E6" s="39"/>
      <c r="F6" s="39"/>
      <c r="G6" s="21"/>
      <c r="H6" s="21"/>
    </row>
    <row r="7" spans="1:40" ht="20.100000000000001" customHeight="1" thickBot="1" x14ac:dyDescent="0.3">
      <c r="A7" s="27"/>
    </row>
    <row r="8" spans="1:40" ht="20.100000000000001" customHeight="1" thickBot="1" x14ac:dyDescent="0.3">
      <c r="A8" s="36" t="s">
        <v>32</v>
      </c>
      <c r="B8" s="28" t="s">
        <v>0</v>
      </c>
      <c r="C8" s="29"/>
      <c r="D8" s="30"/>
      <c r="E8" s="28" t="s">
        <v>1</v>
      </c>
      <c r="F8" s="29"/>
      <c r="G8" s="30"/>
      <c r="H8" s="28" t="s">
        <v>2</v>
      </c>
      <c r="I8" s="29"/>
      <c r="J8" s="30"/>
      <c r="K8" s="28" t="s">
        <v>3</v>
      </c>
      <c r="L8" s="29"/>
      <c r="M8" s="30"/>
      <c r="N8" s="28" t="s">
        <v>4</v>
      </c>
      <c r="O8" s="29"/>
      <c r="P8" s="30"/>
      <c r="Q8" s="28" t="s">
        <v>5</v>
      </c>
      <c r="R8" s="29"/>
      <c r="S8" s="30"/>
      <c r="T8" s="28" t="s">
        <v>6</v>
      </c>
      <c r="U8" s="29"/>
      <c r="V8" s="30"/>
      <c r="W8" s="28" t="s">
        <v>7</v>
      </c>
      <c r="X8" s="29"/>
      <c r="Y8" s="30"/>
      <c r="Z8" s="28" t="s">
        <v>8</v>
      </c>
      <c r="AA8" s="29"/>
      <c r="AB8" s="30"/>
      <c r="AC8" s="28" t="s">
        <v>9</v>
      </c>
      <c r="AD8" s="29"/>
      <c r="AE8" s="30"/>
      <c r="AF8" s="28" t="s">
        <v>10</v>
      </c>
      <c r="AG8" s="29"/>
      <c r="AH8" s="30"/>
      <c r="AI8" s="28" t="s">
        <v>11</v>
      </c>
      <c r="AJ8" s="29"/>
      <c r="AK8" s="30"/>
      <c r="AL8" s="28" t="s">
        <v>12</v>
      </c>
      <c r="AM8" s="29"/>
      <c r="AN8" s="30"/>
    </row>
    <row r="9" spans="1:40" ht="15.75" thickBot="1" x14ac:dyDescent="0.3">
      <c r="A9" s="37"/>
      <c r="B9" s="2" t="s">
        <v>31</v>
      </c>
      <c r="C9" s="2" t="s">
        <v>14</v>
      </c>
      <c r="D9" s="5" t="s">
        <v>15</v>
      </c>
      <c r="E9" s="2" t="s">
        <v>31</v>
      </c>
      <c r="F9" s="2" t="s">
        <v>14</v>
      </c>
      <c r="G9" s="5" t="s">
        <v>15</v>
      </c>
      <c r="H9" s="2" t="s">
        <v>31</v>
      </c>
      <c r="I9" s="2" t="s">
        <v>14</v>
      </c>
      <c r="J9" s="5" t="s">
        <v>15</v>
      </c>
      <c r="K9" s="2" t="s">
        <v>31</v>
      </c>
      <c r="L9" s="2" t="s">
        <v>14</v>
      </c>
      <c r="M9" s="5" t="s">
        <v>15</v>
      </c>
      <c r="N9" s="2" t="s">
        <v>31</v>
      </c>
      <c r="O9" s="2" t="s">
        <v>14</v>
      </c>
      <c r="P9" s="5" t="s">
        <v>15</v>
      </c>
      <c r="Q9" s="2" t="s">
        <v>31</v>
      </c>
      <c r="R9" s="2" t="s">
        <v>14</v>
      </c>
      <c r="S9" s="5" t="s">
        <v>15</v>
      </c>
      <c r="T9" s="2" t="s">
        <v>31</v>
      </c>
      <c r="U9" s="2" t="s">
        <v>14</v>
      </c>
      <c r="V9" s="5" t="s">
        <v>15</v>
      </c>
      <c r="W9" s="2" t="s">
        <v>31</v>
      </c>
      <c r="X9" s="2" t="s">
        <v>14</v>
      </c>
      <c r="Y9" s="5" t="s">
        <v>15</v>
      </c>
      <c r="Z9" s="2" t="s">
        <v>31</v>
      </c>
      <c r="AA9" s="2" t="s">
        <v>14</v>
      </c>
      <c r="AB9" s="5" t="s">
        <v>15</v>
      </c>
      <c r="AC9" s="2" t="s">
        <v>31</v>
      </c>
      <c r="AD9" s="2" t="s">
        <v>14</v>
      </c>
      <c r="AE9" s="5" t="s">
        <v>15</v>
      </c>
      <c r="AF9" s="2" t="s">
        <v>31</v>
      </c>
      <c r="AG9" s="2" t="s">
        <v>14</v>
      </c>
      <c r="AH9" s="5" t="s">
        <v>15</v>
      </c>
      <c r="AI9" s="2" t="s">
        <v>31</v>
      </c>
      <c r="AJ9" s="2" t="s">
        <v>14</v>
      </c>
      <c r="AK9" s="5" t="s">
        <v>15</v>
      </c>
      <c r="AL9" s="2" t="s">
        <v>13</v>
      </c>
      <c r="AM9" s="2" t="s">
        <v>14</v>
      </c>
      <c r="AN9" s="5" t="s">
        <v>15</v>
      </c>
    </row>
    <row r="10" spans="1:40" ht="20.100000000000001" customHeight="1" thickBot="1" x14ac:dyDescent="0.3">
      <c r="A10" s="10" t="s">
        <v>17</v>
      </c>
      <c r="B10" s="9">
        <v>240</v>
      </c>
      <c r="C10" s="9">
        <v>322</v>
      </c>
      <c r="D10" s="22">
        <f>C10/B10*100%</f>
        <v>1.3416666666666666</v>
      </c>
      <c r="E10" s="9">
        <v>240</v>
      </c>
      <c r="F10" s="9">
        <v>324</v>
      </c>
      <c r="G10" s="22">
        <f>F10/E10*100%</f>
        <v>1.35</v>
      </c>
      <c r="H10" s="9">
        <v>240</v>
      </c>
      <c r="I10" s="9">
        <v>370</v>
      </c>
      <c r="J10" s="22">
        <f>I10/H10*100%</f>
        <v>1.5416666666666667</v>
      </c>
      <c r="K10" s="9">
        <v>240</v>
      </c>
      <c r="L10" s="9">
        <v>307</v>
      </c>
      <c r="M10" s="22">
        <f>L10/K10*100%</f>
        <v>1.2791666666666666</v>
      </c>
      <c r="N10" s="9">
        <v>240</v>
      </c>
      <c r="O10" s="9">
        <v>369</v>
      </c>
      <c r="P10" s="22">
        <f>O10/N10*100%</f>
        <v>1.5375000000000001</v>
      </c>
      <c r="Q10" s="9">
        <v>240</v>
      </c>
      <c r="R10" s="19">
        <v>325</v>
      </c>
      <c r="S10" s="22">
        <f>R10/Q10*100%</f>
        <v>1.3541666666666667</v>
      </c>
      <c r="T10" s="9">
        <v>240</v>
      </c>
      <c r="U10" s="9">
        <f>'[1]Contr x Real (2)'!$C$11</f>
        <v>378</v>
      </c>
      <c r="V10" s="22">
        <f>U10/T10*100%</f>
        <v>1.575</v>
      </c>
      <c r="W10" s="9">
        <v>240</v>
      </c>
      <c r="X10" s="9">
        <f>'[2]Contr x Real (2)'!$C$11</f>
        <v>339</v>
      </c>
      <c r="Y10" s="22">
        <f>X10/W10*100%</f>
        <v>1.4125000000000001</v>
      </c>
      <c r="Z10" s="9">
        <v>240</v>
      </c>
      <c r="AA10" s="9">
        <f>'[3]Contr x Real (2)'!$C$11</f>
        <v>331</v>
      </c>
      <c r="AB10" s="22">
        <f>AA10/Z10*100%</f>
        <v>1.3791666666666667</v>
      </c>
      <c r="AC10" s="9">
        <v>240</v>
      </c>
      <c r="AD10" s="9">
        <f>'[4]Contr x Real (2)'!$C$11</f>
        <v>348</v>
      </c>
      <c r="AE10" s="22">
        <f>AD10/AC10*100%</f>
        <v>1.45</v>
      </c>
      <c r="AF10" s="9">
        <v>240</v>
      </c>
      <c r="AG10" s="9">
        <f>'[5]Contr x Real (2)'!$C$11</f>
        <v>360</v>
      </c>
      <c r="AH10" s="22">
        <f>AG10/AF10*100%</f>
        <v>1.5</v>
      </c>
      <c r="AI10" s="9">
        <v>240</v>
      </c>
      <c r="AJ10" s="9">
        <f>'[6]Contr x Real (2)'!$C$11</f>
        <v>372</v>
      </c>
      <c r="AK10" s="22">
        <f>AJ10/AI10*100%</f>
        <v>1.55</v>
      </c>
      <c r="AL10" s="8">
        <f>B10+E10+H10+K10+N10+Q10+T10+W10+Z10+AC10+AF10+AI10</f>
        <v>2880</v>
      </c>
      <c r="AM10" s="8">
        <f>C10+F10+I10+L10+O10+R10+U10+X10+AA10+AD10+AG10+AJ10</f>
        <v>4145</v>
      </c>
      <c r="AN10" s="11">
        <f>AM10/AL10*100%</f>
        <v>1.4392361111111112</v>
      </c>
    </row>
    <row r="11" spans="1:40" ht="20.100000000000001" customHeight="1" thickBot="1" x14ac:dyDescent="0.3">
      <c r="A11" s="10" t="s">
        <v>18</v>
      </c>
      <c r="B11" s="9">
        <v>255</v>
      </c>
      <c r="C11" s="9">
        <v>533</v>
      </c>
      <c r="D11" s="22">
        <f t="shared" ref="D11:D15" si="0">C11/B11*100%</f>
        <v>2.0901960784313727</v>
      </c>
      <c r="E11" s="9">
        <v>255</v>
      </c>
      <c r="F11" s="9">
        <v>430</v>
      </c>
      <c r="G11" s="22">
        <f t="shared" ref="G11:G15" si="1">F11/E11*100%</f>
        <v>1.6862745098039216</v>
      </c>
      <c r="H11" s="9">
        <v>255</v>
      </c>
      <c r="I11" s="9">
        <v>561</v>
      </c>
      <c r="J11" s="22">
        <f t="shared" ref="J11:J15" si="2">I11/H11*100%</f>
        <v>2.2000000000000002</v>
      </c>
      <c r="K11" s="9">
        <v>255</v>
      </c>
      <c r="L11" s="9">
        <v>468</v>
      </c>
      <c r="M11" s="22">
        <f t="shared" ref="M11:M15" si="3">L11/K11*100%</f>
        <v>1.8352941176470587</v>
      </c>
      <c r="N11" s="9">
        <v>255</v>
      </c>
      <c r="O11" s="9">
        <v>462</v>
      </c>
      <c r="P11" s="22">
        <f t="shared" ref="P11:P15" si="4">O11/N11*100%</f>
        <v>1.8117647058823529</v>
      </c>
      <c r="Q11" s="9">
        <v>255</v>
      </c>
      <c r="R11" s="19">
        <v>451</v>
      </c>
      <c r="S11" s="22">
        <f t="shared" ref="S11:S15" si="5">R11/Q11*100%</f>
        <v>1.7686274509803921</v>
      </c>
      <c r="T11" s="9">
        <v>255</v>
      </c>
      <c r="U11" s="9">
        <f>'[1]Contr x Real (2)'!$C$12</f>
        <v>448</v>
      </c>
      <c r="V11" s="22">
        <f t="shared" ref="V11:V15" si="6">U11/T11*100%</f>
        <v>1.7568627450980392</v>
      </c>
      <c r="W11" s="9">
        <v>255</v>
      </c>
      <c r="X11" s="9">
        <f>'[2]Contr x Real (2)'!$C$12</f>
        <v>432</v>
      </c>
      <c r="Y11" s="22">
        <f t="shared" ref="Y11:Y15" si="7">X11/W11*100%</f>
        <v>1.6941176470588235</v>
      </c>
      <c r="Z11" s="9">
        <v>255</v>
      </c>
      <c r="AA11" s="9">
        <f>'[3]Contr x Real (2)'!$C$12</f>
        <v>444</v>
      </c>
      <c r="AB11" s="22">
        <f t="shared" ref="AB11:AB15" si="8">AA11/Z11*100%</f>
        <v>1.7411764705882353</v>
      </c>
      <c r="AC11" s="9">
        <v>255</v>
      </c>
      <c r="AD11" s="9">
        <f>'[4]Contr x Real (2)'!$C$12</f>
        <v>490</v>
      </c>
      <c r="AE11" s="22">
        <f t="shared" ref="AE11:AE15" si="9">AD11/AC11*100%</f>
        <v>1.9215686274509804</v>
      </c>
      <c r="AF11" s="9">
        <v>255</v>
      </c>
      <c r="AG11" s="9">
        <f>'[5]Contr x Real (2)'!$C$12</f>
        <v>453</v>
      </c>
      <c r="AH11" s="22">
        <f t="shared" ref="AH11:AH15" si="10">AG11/AF11*100%</f>
        <v>1.776470588235294</v>
      </c>
      <c r="AI11" s="9">
        <v>255</v>
      </c>
      <c r="AJ11" s="9">
        <f>'[6]Contr x Real (2)'!$C$12</f>
        <v>420</v>
      </c>
      <c r="AK11" s="22">
        <f t="shared" ref="AK11:AK15" si="11">AJ11/AI11*100%</f>
        <v>1.6470588235294117</v>
      </c>
      <c r="AL11" s="8">
        <f>B11+E11+H11+K11+N11+Q11+T11+W11+Z11+AC11+AF11+AI11</f>
        <v>3060</v>
      </c>
      <c r="AM11" s="8">
        <f t="shared" ref="AM11:AM14" si="12">C11+F11+I11+L11+O11+R11+U11+X11+AA11+AD11+AG11+AJ11</f>
        <v>5592</v>
      </c>
      <c r="AN11" s="11">
        <f>AM11/AL11*100%</f>
        <v>1.8274509803921568</v>
      </c>
    </row>
    <row r="12" spans="1:40" ht="20.100000000000001" customHeight="1" thickBot="1" x14ac:dyDescent="0.3">
      <c r="A12" s="10" t="s">
        <v>19</v>
      </c>
      <c r="B12" s="9">
        <v>215</v>
      </c>
      <c r="C12" s="9">
        <v>158</v>
      </c>
      <c r="D12" s="22">
        <f t="shared" si="0"/>
        <v>0.73488372093023258</v>
      </c>
      <c r="E12" s="9">
        <v>215</v>
      </c>
      <c r="F12" s="9">
        <v>159</v>
      </c>
      <c r="G12" s="22">
        <f t="shared" si="1"/>
        <v>0.73953488372093024</v>
      </c>
      <c r="H12" s="9">
        <v>215</v>
      </c>
      <c r="I12" s="9">
        <v>170</v>
      </c>
      <c r="J12" s="22">
        <f t="shared" si="2"/>
        <v>0.79069767441860461</v>
      </c>
      <c r="K12" s="9">
        <v>215</v>
      </c>
      <c r="L12" s="9">
        <v>170</v>
      </c>
      <c r="M12" s="22">
        <f t="shared" si="3"/>
        <v>0.79069767441860461</v>
      </c>
      <c r="N12" s="9">
        <v>215</v>
      </c>
      <c r="O12" s="9">
        <v>180</v>
      </c>
      <c r="P12" s="22">
        <f t="shared" si="4"/>
        <v>0.83720930232558144</v>
      </c>
      <c r="Q12" s="9">
        <v>215</v>
      </c>
      <c r="R12" s="19">
        <v>147</v>
      </c>
      <c r="S12" s="22">
        <f t="shared" si="5"/>
        <v>0.68372093023255809</v>
      </c>
      <c r="T12" s="9">
        <v>215</v>
      </c>
      <c r="U12" s="9">
        <f>'[1]Contr x Real (2)'!$C$13</f>
        <v>178</v>
      </c>
      <c r="V12" s="22">
        <f t="shared" si="6"/>
        <v>0.82790697674418601</v>
      </c>
      <c r="W12" s="9">
        <v>215</v>
      </c>
      <c r="X12" s="9">
        <f>'[2]Contr x Real (2)'!$C$13</f>
        <v>175</v>
      </c>
      <c r="Y12" s="22">
        <f t="shared" si="7"/>
        <v>0.81395348837209303</v>
      </c>
      <c r="Z12" s="9">
        <v>215</v>
      </c>
      <c r="AA12" s="9">
        <f>'[3]Contr x Real (2)'!$C$13</f>
        <v>159</v>
      </c>
      <c r="AB12" s="22">
        <f t="shared" si="8"/>
        <v>0.73953488372093024</v>
      </c>
      <c r="AC12" s="9">
        <v>215</v>
      </c>
      <c r="AD12" s="9">
        <f>'[4]Contr x Real (2)'!$C$13</f>
        <v>148</v>
      </c>
      <c r="AE12" s="22">
        <f t="shared" si="9"/>
        <v>0.68837209302325586</v>
      </c>
      <c r="AF12" s="9">
        <v>215</v>
      </c>
      <c r="AG12" s="9">
        <f>'[5]Contr x Real (2)'!$C$13</f>
        <v>158</v>
      </c>
      <c r="AH12" s="22">
        <f t="shared" si="10"/>
        <v>0.73488372093023258</v>
      </c>
      <c r="AI12" s="9">
        <v>215</v>
      </c>
      <c r="AJ12" s="9">
        <f>'[6]Contr x Real (2)'!$C$13</f>
        <v>163</v>
      </c>
      <c r="AK12" s="22">
        <f t="shared" si="11"/>
        <v>0.75813953488372088</v>
      </c>
      <c r="AL12" s="8">
        <f t="shared" ref="AL12:AL14" si="13">B12+E12+H12+K12+N12+Q12+T12+W12+Z12+AC12+AF12+AI12</f>
        <v>2580</v>
      </c>
      <c r="AM12" s="8">
        <f t="shared" si="12"/>
        <v>1965</v>
      </c>
      <c r="AN12" s="11">
        <f>AM12/AL12*100%</f>
        <v>0.76162790697674421</v>
      </c>
    </row>
    <row r="13" spans="1:40" ht="20.100000000000001" customHeight="1" thickBot="1" x14ac:dyDescent="0.3">
      <c r="A13" s="10" t="s">
        <v>20</v>
      </c>
      <c r="B13" s="9">
        <v>160</v>
      </c>
      <c r="C13" s="9">
        <v>115</v>
      </c>
      <c r="D13" s="22">
        <f t="shared" si="0"/>
        <v>0.71875</v>
      </c>
      <c r="E13" s="9">
        <v>160</v>
      </c>
      <c r="F13" s="9">
        <v>103</v>
      </c>
      <c r="G13" s="22">
        <f t="shared" si="1"/>
        <v>0.64375000000000004</v>
      </c>
      <c r="H13" s="9">
        <v>160</v>
      </c>
      <c r="I13" s="9">
        <v>158</v>
      </c>
      <c r="J13" s="22">
        <f t="shared" si="2"/>
        <v>0.98750000000000004</v>
      </c>
      <c r="K13" s="9">
        <v>160</v>
      </c>
      <c r="L13" s="9">
        <v>139</v>
      </c>
      <c r="M13" s="22">
        <f t="shared" si="3"/>
        <v>0.86875000000000002</v>
      </c>
      <c r="N13" s="9">
        <v>160</v>
      </c>
      <c r="O13" s="9">
        <v>161</v>
      </c>
      <c r="P13" s="22">
        <f t="shared" si="4"/>
        <v>1.0062500000000001</v>
      </c>
      <c r="Q13" s="9">
        <v>160</v>
      </c>
      <c r="R13" s="19">
        <v>142</v>
      </c>
      <c r="S13" s="22">
        <f t="shared" si="5"/>
        <v>0.88749999999999996</v>
      </c>
      <c r="T13" s="9">
        <v>160</v>
      </c>
      <c r="U13" s="9">
        <f>'[1]Contr x Real (2)'!$C$14</f>
        <v>124</v>
      </c>
      <c r="V13" s="22">
        <f t="shared" si="6"/>
        <v>0.77500000000000002</v>
      </c>
      <c r="W13" s="9">
        <v>160</v>
      </c>
      <c r="X13" s="9">
        <f>'[2]Contr x Real (2)'!$C$14</f>
        <v>140</v>
      </c>
      <c r="Y13" s="22">
        <f t="shared" si="7"/>
        <v>0.875</v>
      </c>
      <c r="Z13" s="9">
        <v>160</v>
      </c>
      <c r="AA13" s="9">
        <f>'[3]Contr x Real (2)'!$C$14</f>
        <v>125</v>
      </c>
      <c r="AB13" s="22">
        <f t="shared" si="8"/>
        <v>0.78125</v>
      </c>
      <c r="AC13" s="9">
        <v>160</v>
      </c>
      <c r="AD13" s="9">
        <f>'[4]Contr x Real (2)'!$C$14</f>
        <v>143</v>
      </c>
      <c r="AE13" s="22">
        <f t="shared" si="9"/>
        <v>0.89375000000000004</v>
      </c>
      <c r="AF13" s="9">
        <v>160</v>
      </c>
      <c r="AG13" s="9">
        <f>'[5]Contr x Real (2)'!$C$14</f>
        <v>129</v>
      </c>
      <c r="AH13" s="22">
        <f t="shared" si="10"/>
        <v>0.80625000000000002</v>
      </c>
      <c r="AI13" s="9">
        <v>160</v>
      </c>
      <c r="AJ13" s="9">
        <f>'[6]Contr x Real (2)'!$C$14</f>
        <v>105</v>
      </c>
      <c r="AK13" s="22">
        <f t="shared" si="11"/>
        <v>0.65625</v>
      </c>
      <c r="AL13" s="8">
        <f t="shared" si="13"/>
        <v>1920</v>
      </c>
      <c r="AM13" s="8">
        <f t="shared" si="12"/>
        <v>1584</v>
      </c>
      <c r="AN13" s="11">
        <f t="shared" ref="AN13:AN15" si="14">AM13/AL13*100%</f>
        <v>0.82499999999999996</v>
      </c>
    </row>
    <row r="14" spans="1:40" ht="20.100000000000001" customHeight="1" thickBot="1" x14ac:dyDescent="0.3">
      <c r="A14" s="10" t="s">
        <v>21</v>
      </c>
      <c r="B14" s="9">
        <v>15</v>
      </c>
      <c r="C14" s="9">
        <v>8</v>
      </c>
      <c r="D14" s="22">
        <f t="shared" si="0"/>
        <v>0.53333333333333333</v>
      </c>
      <c r="E14" s="9">
        <v>15</v>
      </c>
      <c r="F14" s="9">
        <v>9</v>
      </c>
      <c r="G14" s="22">
        <f t="shared" si="1"/>
        <v>0.6</v>
      </c>
      <c r="H14" s="9">
        <v>15</v>
      </c>
      <c r="I14" s="9">
        <v>13</v>
      </c>
      <c r="J14" s="22">
        <f t="shared" si="2"/>
        <v>0.8666666666666667</v>
      </c>
      <c r="K14" s="9">
        <v>15</v>
      </c>
      <c r="L14" s="9">
        <v>9</v>
      </c>
      <c r="M14" s="22">
        <f t="shared" si="3"/>
        <v>0.6</v>
      </c>
      <c r="N14" s="9">
        <v>15</v>
      </c>
      <c r="O14" s="9">
        <v>10</v>
      </c>
      <c r="P14" s="22">
        <f t="shared" si="4"/>
        <v>0.66666666666666663</v>
      </c>
      <c r="Q14" s="9">
        <v>15</v>
      </c>
      <c r="R14" s="19">
        <v>9</v>
      </c>
      <c r="S14" s="22">
        <f t="shared" si="5"/>
        <v>0.6</v>
      </c>
      <c r="T14" s="9">
        <v>15</v>
      </c>
      <c r="U14" s="9">
        <f>'[1]Contr x Real (2)'!$C$15</f>
        <v>9</v>
      </c>
      <c r="V14" s="22">
        <f t="shared" si="6"/>
        <v>0.6</v>
      </c>
      <c r="W14" s="9">
        <v>15</v>
      </c>
      <c r="X14" s="9">
        <f>'[2]Contr x Real (2)'!$C$15</f>
        <v>11</v>
      </c>
      <c r="Y14" s="22">
        <f t="shared" si="7"/>
        <v>0.73333333333333328</v>
      </c>
      <c r="Z14" s="9">
        <v>15</v>
      </c>
      <c r="AA14" s="9">
        <f>'[3]Contr x Real (2)'!$C$15</f>
        <v>10</v>
      </c>
      <c r="AB14" s="22">
        <f t="shared" si="8"/>
        <v>0.66666666666666663</v>
      </c>
      <c r="AC14" s="9">
        <v>15</v>
      </c>
      <c r="AD14" s="9">
        <f>'[4]Contr x Real (2)'!$C$15</f>
        <v>11</v>
      </c>
      <c r="AE14" s="22">
        <f t="shared" si="9"/>
        <v>0.73333333333333328</v>
      </c>
      <c r="AF14" s="9">
        <v>15</v>
      </c>
      <c r="AG14" s="9">
        <f>'[5]Contr x Real (2)'!$C$15</f>
        <v>10</v>
      </c>
      <c r="AH14" s="22">
        <f t="shared" si="10"/>
        <v>0.66666666666666663</v>
      </c>
      <c r="AI14" s="9">
        <v>15</v>
      </c>
      <c r="AJ14" s="9">
        <f>'[6]Contr x Real (2)'!$C$15</f>
        <v>8</v>
      </c>
      <c r="AK14" s="22">
        <f t="shared" si="11"/>
        <v>0.53333333333333333</v>
      </c>
      <c r="AL14" s="8">
        <f t="shared" si="13"/>
        <v>180</v>
      </c>
      <c r="AM14" s="8">
        <f t="shared" si="12"/>
        <v>117</v>
      </c>
      <c r="AN14" s="11">
        <f t="shared" si="14"/>
        <v>0.65</v>
      </c>
    </row>
    <row r="15" spans="1:40" s="3" customFormat="1" ht="20.100000000000001" customHeight="1" thickBot="1" x14ac:dyDescent="0.3">
      <c r="A15" s="12" t="s">
        <v>12</v>
      </c>
      <c r="B15" s="8">
        <f>SUM(B10:B14)</f>
        <v>885</v>
      </c>
      <c r="C15" s="8">
        <f t="shared" ref="C15:R15" si="15">SUM(C10:C14)</f>
        <v>1136</v>
      </c>
      <c r="D15" s="11">
        <f t="shared" si="0"/>
        <v>1.2836158192090394</v>
      </c>
      <c r="E15" s="8">
        <f>SUM(E10:E14)</f>
        <v>885</v>
      </c>
      <c r="F15" s="8">
        <f t="shared" si="15"/>
        <v>1025</v>
      </c>
      <c r="G15" s="11">
        <f t="shared" si="1"/>
        <v>1.1581920903954803</v>
      </c>
      <c r="H15" s="8">
        <f>SUM(H10:H14)</f>
        <v>885</v>
      </c>
      <c r="I15" s="8">
        <f t="shared" ref="I15:L15" si="16">SUM(I10:I14)</f>
        <v>1272</v>
      </c>
      <c r="J15" s="11">
        <f t="shared" si="2"/>
        <v>1.4372881355932203</v>
      </c>
      <c r="K15" s="8">
        <f>SUM(K10:K14)</f>
        <v>885</v>
      </c>
      <c r="L15" s="8">
        <f t="shared" si="16"/>
        <v>1093</v>
      </c>
      <c r="M15" s="11">
        <f t="shared" si="3"/>
        <v>1.2350282485875705</v>
      </c>
      <c r="N15" s="8">
        <f>SUM(N10:N14)</f>
        <v>885</v>
      </c>
      <c r="O15" s="8">
        <f t="shared" ref="O15" si="17">SUM(O10:O14)</f>
        <v>1182</v>
      </c>
      <c r="P15" s="11">
        <f t="shared" si="4"/>
        <v>1.3355932203389831</v>
      </c>
      <c r="Q15" s="8">
        <f>SUM(Q10:Q14)</f>
        <v>885</v>
      </c>
      <c r="R15" s="8">
        <f t="shared" si="15"/>
        <v>1074</v>
      </c>
      <c r="S15" s="11">
        <f t="shared" si="5"/>
        <v>1.2135593220338983</v>
      </c>
      <c r="T15" s="8">
        <f>SUM(T10:T14)</f>
        <v>885</v>
      </c>
      <c r="U15" s="8">
        <f t="shared" ref="U15" si="18">SUM(U10:U14)</f>
        <v>1137</v>
      </c>
      <c r="V15" s="11">
        <f t="shared" si="6"/>
        <v>1.2847457627118644</v>
      </c>
      <c r="W15" s="8">
        <f>SUM(W10:W14)</f>
        <v>885</v>
      </c>
      <c r="X15" s="8">
        <f t="shared" ref="X15" si="19">SUM(X10:X14)</f>
        <v>1097</v>
      </c>
      <c r="Y15" s="11">
        <f t="shared" si="7"/>
        <v>1.23954802259887</v>
      </c>
      <c r="Z15" s="8">
        <f>SUM(Z10:Z14)</f>
        <v>885</v>
      </c>
      <c r="AA15" s="8">
        <f t="shared" ref="AA15" si="20">SUM(AA10:AA14)</f>
        <v>1069</v>
      </c>
      <c r="AB15" s="11">
        <f t="shared" si="8"/>
        <v>1.2079096045197739</v>
      </c>
      <c r="AC15" s="8">
        <f>SUM(AC10:AC14)</f>
        <v>885</v>
      </c>
      <c r="AD15" s="8">
        <f t="shared" ref="AD15" si="21">SUM(AD10:AD14)</f>
        <v>1140</v>
      </c>
      <c r="AE15" s="11">
        <f t="shared" si="9"/>
        <v>1.2881355932203389</v>
      </c>
      <c r="AF15" s="8">
        <f>SUM(AF10:AF14)</f>
        <v>885</v>
      </c>
      <c r="AG15" s="8">
        <f t="shared" ref="AG15" si="22">SUM(AG10:AG14)</f>
        <v>1110</v>
      </c>
      <c r="AH15" s="11">
        <f t="shared" si="10"/>
        <v>1.2542372881355932</v>
      </c>
      <c r="AI15" s="8">
        <f>SUM(AI10:AI14)</f>
        <v>885</v>
      </c>
      <c r="AJ15" s="8">
        <f t="shared" ref="AJ15" si="23">SUM(AJ10:AJ14)</f>
        <v>1068</v>
      </c>
      <c r="AK15" s="11">
        <f t="shared" si="11"/>
        <v>1.2067796610169492</v>
      </c>
      <c r="AL15" s="8">
        <f>B15+E15+H15+K15+N15+Q15+T15+W15+Z15+AC15+AF15+AI15</f>
        <v>10620</v>
      </c>
      <c r="AM15" s="8">
        <f>SUM(AM10:AM14)</f>
        <v>13403</v>
      </c>
      <c r="AN15" s="11">
        <f t="shared" si="14"/>
        <v>1.2620527306967986</v>
      </c>
    </row>
    <row r="16" spans="1:40" ht="20.100000000000001" customHeight="1" thickBot="1" x14ac:dyDescent="0.3">
      <c r="A16" s="13"/>
      <c r="B16" s="14"/>
      <c r="C16" s="14"/>
      <c r="D16" s="23"/>
      <c r="E16" s="14"/>
      <c r="F16" s="14"/>
      <c r="G16" s="14"/>
      <c r="H16" s="14"/>
      <c r="I16" s="14"/>
      <c r="J16" s="14"/>
      <c r="K16" s="14"/>
      <c r="L16" s="13"/>
      <c r="M16" s="13"/>
      <c r="N16" s="13"/>
      <c r="O16" s="13"/>
      <c r="P16" s="13"/>
      <c r="Q16" s="1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/>
    </row>
    <row r="17" spans="1:40" ht="20.100000000000001" customHeight="1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20.100000000000001" customHeight="1" thickBot="1" x14ac:dyDescent="0.3">
      <c r="A18" s="36" t="s">
        <v>33</v>
      </c>
      <c r="B18" s="28" t="s">
        <v>0</v>
      </c>
      <c r="C18" s="29"/>
      <c r="D18" s="30"/>
      <c r="E18" s="28" t="s">
        <v>1</v>
      </c>
      <c r="F18" s="29"/>
      <c r="G18" s="30"/>
      <c r="H18" s="28" t="s">
        <v>2</v>
      </c>
      <c r="I18" s="29"/>
      <c r="J18" s="30"/>
      <c r="K18" s="28" t="s">
        <v>3</v>
      </c>
      <c r="L18" s="29"/>
      <c r="M18" s="30"/>
      <c r="N18" s="28" t="s">
        <v>4</v>
      </c>
      <c r="O18" s="29"/>
      <c r="P18" s="30"/>
      <c r="Q18" s="28" t="s">
        <v>5</v>
      </c>
      <c r="R18" s="29"/>
      <c r="S18" s="30"/>
      <c r="T18" s="28" t="s">
        <v>6</v>
      </c>
      <c r="U18" s="29"/>
      <c r="V18" s="30"/>
      <c r="W18" s="28" t="s">
        <v>7</v>
      </c>
      <c r="X18" s="29"/>
      <c r="Y18" s="30"/>
      <c r="Z18" s="28" t="s">
        <v>8</v>
      </c>
      <c r="AA18" s="29"/>
      <c r="AB18" s="30"/>
      <c r="AC18" s="28" t="s">
        <v>9</v>
      </c>
      <c r="AD18" s="29"/>
      <c r="AE18" s="30"/>
      <c r="AF18" s="28" t="s">
        <v>10</v>
      </c>
      <c r="AG18" s="29"/>
      <c r="AH18" s="30"/>
      <c r="AI18" s="28" t="s">
        <v>11</v>
      </c>
      <c r="AJ18" s="29"/>
      <c r="AK18" s="30"/>
      <c r="AL18" s="33" t="s">
        <v>12</v>
      </c>
      <c r="AM18" s="34"/>
      <c r="AN18" s="35"/>
    </row>
    <row r="19" spans="1:40" s="26" customFormat="1" ht="15.75" thickBot="1" x14ac:dyDescent="0.3">
      <c r="A19" s="37"/>
      <c r="B19" s="2" t="s">
        <v>31</v>
      </c>
      <c r="C19" s="24" t="s">
        <v>14</v>
      </c>
      <c r="D19" s="5" t="s">
        <v>15</v>
      </c>
      <c r="E19" s="2" t="s">
        <v>31</v>
      </c>
      <c r="F19" s="2" t="s">
        <v>14</v>
      </c>
      <c r="G19" s="5" t="s">
        <v>15</v>
      </c>
      <c r="H19" s="2" t="s">
        <v>31</v>
      </c>
      <c r="I19" s="2" t="s">
        <v>14</v>
      </c>
      <c r="J19" s="5" t="s">
        <v>15</v>
      </c>
      <c r="K19" s="2" t="s">
        <v>31</v>
      </c>
      <c r="L19" s="2" t="s">
        <v>14</v>
      </c>
      <c r="M19" s="5" t="s">
        <v>15</v>
      </c>
      <c r="N19" s="2" t="s">
        <v>31</v>
      </c>
      <c r="O19" s="2" t="s">
        <v>14</v>
      </c>
      <c r="P19" s="5" t="s">
        <v>15</v>
      </c>
      <c r="Q19" s="2" t="s">
        <v>31</v>
      </c>
      <c r="R19" s="2" t="s">
        <v>14</v>
      </c>
      <c r="S19" s="5" t="s">
        <v>15</v>
      </c>
      <c r="T19" s="2" t="s">
        <v>31</v>
      </c>
      <c r="U19" s="2" t="s">
        <v>14</v>
      </c>
      <c r="V19" s="5" t="s">
        <v>15</v>
      </c>
      <c r="W19" s="2" t="s">
        <v>31</v>
      </c>
      <c r="X19" s="2" t="s">
        <v>14</v>
      </c>
      <c r="Y19" s="5" t="s">
        <v>15</v>
      </c>
      <c r="Z19" s="2" t="s">
        <v>31</v>
      </c>
      <c r="AA19" s="2" t="s">
        <v>14</v>
      </c>
      <c r="AB19" s="5" t="s">
        <v>15</v>
      </c>
      <c r="AC19" s="2" t="s">
        <v>31</v>
      </c>
      <c r="AD19" s="2" t="s">
        <v>14</v>
      </c>
      <c r="AE19" s="5" t="s">
        <v>15</v>
      </c>
      <c r="AF19" s="2" t="s">
        <v>31</v>
      </c>
      <c r="AG19" s="2" t="s">
        <v>14</v>
      </c>
      <c r="AH19" s="5" t="s">
        <v>15</v>
      </c>
      <c r="AI19" s="2" t="s">
        <v>31</v>
      </c>
      <c r="AJ19" s="2" t="s">
        <v>14</v>
      </c>
      <c r="AK19" s="5" t="s">
        <v>15</v>
      </c>
      <c r="AL19" s="24" t="s">
        <v>13</v>
      </c>
      <c r="AM19" s="24" t="s">
        <v>14</v>
      </c>
      <c r="AN19" s="25" t="s">
        <v>15</v>
      </c>
    </row>
    <row r="20" spans="1:40" ht="20.100000000000001" customHeight="1" thickBot="1" x14ac:dyDescent="0.3">
      <c r="A20" s="10" t="s">
        <v>22</v>
      </c>
      <c r="B20" s="9">
        <v>500</v>
      </c>
      <c r="C20" s="9">
        <v>416</v>
      </c>
      <c r="D20" s="22">
        <f>C20/B20*100%</f>
        <v>0.83199999999999996</v>
      </c>
      <c r="E20" s="9">
        <v>500</v>
      </c>
      <c r="F20" s="9">
        <v>376</v>
      </c>
      <c r="G20" s="22">
        <f>F20/E20*100%</f>
        <v>0.752</v>
      </c>
      <c r="H20" s="9">
        <v>500</v>
      </c>
      <c r="I20" s="9">
        <v>565</v>
      </c>
      <c r="J20" s="22">
        <f>I20/H20*100%</f>
        <v>1.1299999999999999</v>
      </c>
      <c r="K20" s="9">
        <v>500</v>
      </c>
      <c r="L20" s="9">
        <v>372</v>
      </c>
      <c r="M20" s="22">
        <f>L20/K20*100%</f>
        <v>0.74399999999999999</v>
      </c>
      <c r="N20" s="9">
        <v>500</v>
      </c>
      <c r="O20" s="9">
        <v>468</v>
      </c>
      <c r="P20" s="22">
        <f>O20/N20*100%</f>
        <v>0.93600000000000005</v>
      </c>
      <c r="Q20" s="9">
        <v>500</v>
      </c>
      <c r="R20" s="19">
        <v>433</v>
      </c>
      <c r="S20" s="22">
        <f>R20/Q20*100%</f>
        <v>0.86599999999999999</v>
      </c>
      <c r="T20" s="9">
        <v>500</v>
      </c>
      <c r="U20" s="9">
        <f>'[7]1 - AMBULATORIO'!$B$9</f>
        <v>400</v>
      </c>
      <c r="V20" s="22">
        <f>U20/T20*100%</f>
        <v>0.8</v>
      </c>
      <c r="W20" s="9">
        <v>500</v>
      </c>
      <c r="X20" s="9">
        <f>'[8]1 - AMBULATORIO'!$B$9</f>
        <v>461</v>
      </c>
      <c r="Y20" s="22">
        <f>X20/W20*100%</f>
        <v>0.92200000000000004</v>
      </c>
      <c r="Z20" s="9">
        <v>500</v>
      </c>
      <c r="AA20" s="9">
        <f>'[9]1 - AMBULATORIO'!$B$9</f>
        <v>343</v>
      </c>
      <c r="AB20" s="22">
        <f>AA20/Z20*100%</f>
        <v>0.68600000000000005</v>
      </c>
      <c r="AC20" s="9">
        <v>500</v>
      </c>
      <c r="AD20" s="9">
        <f>'[10]1 - AMBULATORIO'!$B$9</f>
        <v>339</v>
      </c>
      <c r="AE20" s="22">
        <f>AD20/AC20*100%</f>
        <v>0.67800000000000005</v>
      </c>
      <c r="AF20" s="9">
        <v>500</v>
      </c>
      <c r="AG20" s="9">
        <f>'[11]1 - AMBULATORIO'!$B$9</f>
        <v>304</v>
      </c>
      <c r="AH20" s="22">
        <f>AG20/AF20*100%</f>
        <v>0.60799999999999998</v>
      </c>
      <c r="AI20" s="9">
        <v>500</v>
      </c>
      <c r="AJ20" s="9">
        <f>'[12]1 - AMBULATORIO'!$B$9</f>
        <v>328</v>
      </c>
      <c r="AK20" s="22">
        <f>AJ20/AI20*100%</f>
        <v>0.65600000000000003</v>
      </c>
      <c r="AL20" s="8">
        <f>SUM(B20+E20+H20+K20+N20+Q20+T20+W20+Z20+AC20+AF20+AI20)</f>
        <v>6000</v>
      </c>
      <c r="AM20" s="8">
        <f>SUM(C20+F20+I20+L20+O20+R20+U20+X20+AA20+AD20+AG20+AJ20)</f>
        <v>4805</v>
      </c>
      <c r="AN20" s="11">
        <f>AM20/AL20*100%</f>
        <v>0.80083333333333329</v>
      </c>
    </row>
    <row r="21" spans="1:40" ht="20.100000000000001" customHeight="1" thickBot="1" x14ac:dyDescent="0.3">
      <c r="A21" s="10" t="s">
        <v>16</v>
      </c>
      <c r="B21" s="9">
        <v>1400</v>
      </c>
      <c r="C21" s="9">
        <v>1169</v>
      </c>
      <c r="D21" s="22">
        <f t="shared" ref="D21:D23" si="24">C21/B21*100%</f>
        <v>0.83499999999999996</v>
      </c>
      <c r="E21" s="9">
        <v>1400</v>
      </c>
      <c r="F21" s="9">
        <v>1229</v>
      </c>
      <c r="G21" s="22">
        <f t="shared" ref="G21:G23" si="25">F21/E21*100%</f>
        <v>0.87785714285714289</v>
      </c>
      <c r="H21" s="9">
        <v>1400</v>
      </c>
      <c r="I21" s="9">
        <v>1640</v>
      </c>
      <c r="J21" s="22">
        <f t="shared" ref="J21:J23" si="26">I21/H21*100%</f>
        <v>1.1714285714285715</v>
      </c>
      <c r="K21" s="9">
        <v>1400</v>
      </c>
      <c r="L21" s="9">
        <v>1334</v>
      </c>
      <c r="M21" s="22">
        <f t="shared" ref="M21:M23" si="27">L21/K21*100%</f>
        <v>0.95285714285714285</v>
      </c>
      <c r="N21" s="9">
        <v>1400</v>
      </c>
      <c r="O21" s="9">
        <v>1699</v>
      </c>
      <c r="P21" s="22">
        <f t="shared" ref="P21:P23" si="28">O21/N21*100%</f>
        <v>1.2135714285714285</v>
      </c>
      <c r="Q21" s="9">
        <v>1400</v>
      </c>
      <c r="R21" s="19">
        <v>1618</v>
      </c>
      <c r="S21" s="22">
        <f t="shared" ref="S21:S23" si="29">R21/Q21*100%</f>
        <v>1.1557142857142857</v>
      </c>
      <c r="T21" s="9">
        <v>1400</v>
      </c>
      <c r="U21" s="9">
        <f>'[7]1 - AMBULATORIO'!$B$7+'[7]1 - AMBULATORIO'!$B$11</f>
        <v>1534</v>
      </c>
      <c r="V21" s="22">
        <f t="shared" ref="V21:V23" si="30">U21/T21*100%</f>
        <v>1.0957142857142856</v>
      </c>
      <c r="W21" s="9">
        <v>1400</v>
      </c>
      <c r="X21" s="9">
        <f>'[8]1 - AMBULATORIO'!$B$7+'[8]1 - AMBULATORIO'!$B$11</f>
        <v>1616</v>
      </c>
      <c r="Y21" s="22">
        <f t="shared" ref="Y21:Y23" si="31">X21/W21*100%</f>
        <v>1.1542857142857144</v>
      </c>
      <c r="Z21" s="9">
        <v>1400</v>
      </c>
      <c r="AA21" s="9">
        <f>'[9]1 - AMBULATORIO'!$B$7+'[9]1 - AMBULATORIO'!$B$11</f>
        <v>1556</v>
      </c>
      <c r="AB21" s="22">
        <f t="shared" ref="AB21:AB23" si="32">AA21/Z21*100%</f>
        <v>1.1114285714285714</v>
      </c>
      <c r="AC21" s="9">
        <v>1400</v>
      </c>
      <c r="AD21" s="9">
        <f>'[10]1 - AMBULATORIO'!$B$7+'[10]1 - AMBULATORIO'!$B$11</f>
        <v>1553</v>
      </c>
      <c r="AE21" s="22">
        <f t="shared" ref="AE21:AE23" si="33">AD21/AC21*100%</f>
        <v>1.1092857142857142</v>
      </c>
      <c r="AF21" s="9">
        <v>1400</v>
      </c>
      <c r="AG21" s="9">
        <f>'[11]1 - AMBULATORIO'!$B$7+'[11]1 - AMBULATORIO'!$B$11</f>
        <v>1424</v>
      </c>
      <c r="AH21" s="22">
        <f t="shared" ref="AH21:AH23" si="34">AG21/AF21*100%</f>
        <v>1.0171428571428571</v>
      </c>
      <c r="AI21" s="9">
        <v>1400</v>
      </c>
      <c r="AJ21" s="9">
        <f>'[12]1 - AMBULATORIO'!$B$7+'[12]1 - AMBULATORIO'!$B$11</f>
        <v>1452</v>
      </c>
      <c r="AK21" s="22">
        <f t="shared" ref="AK21:AK23" si="35">AJ21/AI21*100%</f>
        <v>1.0371428571428571</v>
      </c>
      <c r="AL21" s="8">
        <f t="shared" ref="AL21:AL22" si="36">SUM(B21+E21+H21+K21+N21+Q21+T21+W21+Z21+AC21+AF21+AI21)</f>
        <v>16800</v>
      </c>
      <c r="AM21" s="8">
        <f t="shared" ref="AM21:AM23" si="37">SUM(C21+F21+I21+L21+O21+R21+U21+X21+AA21+AD21+AG21+AJ21)</f>
        <v>17824</v>
      </c>
      <c r="AN21" s="11">
        <f t="shared" ref="AN21:AN23" si="38">AM21/AL21*100%</f>
        <v>1.0609523809523809</v>
      </c>
    </row>
    <row r="22" spans="1:40" ht="20.100000000000001" customHeight="1" thickBot="1" x14ac:dyDescent="0.3">
      <c r="A22" s="10" t="s">
        <v>23</v>
      </c>
      <c r="B22" s="9">
        <v>100</v>
      </c>
      <c r="C22" s="9">
        <v>0</v>
      </c>
      <c r="D22" s="22">
        <f t="shared" si="24"/>
        <v>0</v>
      </c>
      <c r="E22" s="9">
        <v>100</v>
      </c>
      <c r="F22" s="9">
        <v>0</v>
      </c>
      <c r="G22" s="22">
        <f t="shared" si="25"/>
        <v>0</v>
      </c>
      <c r="H22" s="9">
        <v>100</v>
      </c>
      <c r="I22" s="9">
        <v>0</v>
      </c>
      <c r="J22" s="22">
        <f t="shared" si="26"/>
        <v>0</v>
      </c>
      <c r="K22" s="9">
        <v>100</v>
      </c>
      <c r="L22" s="9">
        <v>0</v>
      </c>
      <c r="M22" s="22">
        <f t="shared" si="27"/>
        <v>0</v>
      </c>
      <c r="N22" s="9">
        <v>100</v>
      </c>
      <c r="O22" s="9">
        <v>0</v>
      </c>
      <c r="P22" s="22">
        <f t="shared" si="28"/>
        <v>0</v>
      </c>
      <c r="Q22" s="9">
        <v>100</v>
      </c>
      <c r="R22" s="19">
        <v>0</v>
      </c>
      <c r="S22" s="22">
        <f t="shared" si="29"/>
        <v>0</v>
      </c>
      <c r="T22" s="9">
        <v>100</v>
      </c>
      <c r="U22" s="9">
        <f>'[7]1 - AMBULATORIO'!$B$55</f>
        <v>0</v>
      </c>
      <c r="V22" s="22">
        <f t="shared" si="30"/>
        <v>0</v>
      </c>
      <c r="W22" s="9">
        <v>100</v>
      </c>
      <c r="X22" s="9">
        <f>'[8]1 - AMBULATORIO'!$B$55</f>
        <v>0</v>
      </c>
      <c r="Y22" s="22">
        <f t="shared" si="31"/>
        <v>0</v>
      </c>
      <c r="Z22" s="9">
        <v>100</v>
      </c>
      <c r="AA22" s="9">
        <f>'[9]1 - AMBULATORIO'!$B$55</f>
        <v>0</v>
      </c>
      <c r="AB22" s="22">
        <f t="shared" si="32"/>
        <v>0</v>
      </c>
      <c r="AC22" s="9">
        <v>100</v>
      </c>
      <c r="AD22" s="9">
        <f>'[10]1 - AMBULATORIO'!$B$55</f>
        <v>0</v>
      </c>
      <c r="AE22" s="22">
        <f t="shared" si="33"/>
        <v>0</v>
      </c>
      <c r="AF22" s="9">
        <v>100</v>
      </c>
      <c r="AG22" s="9">
        <f>'[11]1 - AMBULATORIO'!$B$55</f>
        <v>0</v>
      </c>
      <c r="AH22" s="22">
        <f t="shared" si="34"/>
        <v>0</v>
      </c>
      <c r="AI22" s="9">
        <v>100</v>
      </c>
      <c r="AJ22" s="9">
        <f>'[12]1 - AMBULATORIO'!$B$55</f>
        <v>0</v>
      </c>
      <c r="AK22" s="22">
        <f t="shared" si="35"/>
        <v>0</v>
      </c>
      <c r="AL22" s="8">
        <f t="shared" si="36"/>
        <v>1200</v>
      </c>
      <c r="AM22" s="8">
        <f t="shared" si="37"/>
        <v>0</v>
      </c>
      <c r="AN22" s="11">
        <f t="shared" si="38"/>
        <v>0</v>
      </c>
    </row>
    <row r="23" spans="1:40" s="6" customFormat="1" ht="20.100000000000001" customHeight="1" thickBot="1" x14ac:dyDescent="0.3">
      <c r="A23" s="12" t="s">
        <v>12</v>
      </c>
      <c r="B23" s="8">
        <f>SUM(B20:B22)</f>
        <v>2000</v>
      </c>
      <c r="C23" s="8">
        <f t="shared" ref="C23:R23" si="39">SUM(C20:C22)</f>
        <v>1585</v>
      </c>
      <c r="D23" s="11">
        <f t="shared" si="24"/>
        <v>0.79249999999999998</v>
      </c>
      <c r="E23" s="8">
        <f>SUM(E20:E22)</f>
        <v>2000</v>
      </c>
      <c r="F23" s="8">
        <f t="shared" si="39"/>
        <v>1605</v>
      </c>
      <c r="G23" s="11">
        <f t="shared" si="25"/>
        <v>0.80249999999999999</v>
      </c>
      <c r="H23" s="8">
        <f>SUM(H20:H22)</f>
        <v>2000</v>
      </c>
      <c r="I23" s="8">
        <f t="shared" ref="I23:L23" si="40">SUM(I20:I22)</f>
        <v>2205</v>
      </c>
      <c r="J23" s="11">
        <f t="shared" si="26"/>
        <v>1.1025</v>
      </c>
      <c r="K23" s="8">
        <f>SUM(K20:K22)</f>
        <v>2000</v>
      </c>
      <c r="L23" s="8">
        <f t="shared" si="40"/>
        <v>1706</v>
      </c>
      <c r="M23" s="11">
        <f t="shared" si="27"/>
        <v>0.85299999999999998</v>
      </c>
      <c r="N23" s="8">
        <f>SUM(N20:N22)</f>
        <v>2000</v>
      </c>
      <c r="O23" s="8">
        <f t="shared" si="39"/>
        <v>2167</v>
      </c>
      <c r="P23" s="11">
        <f t="shared" si="28"/>
        <v>1.0834999999999999</v>
      </c>
      <c r="Q23" s="8">
        <f>SUM(Q20:Q22)</f>
        <v>2000</v>
      </c>
      <c r="R23" s="8">
        <f t="shared" si="39"/>
        <v>2051</v>
      </c>
      <c r="S23" s="11">
        <f t="shared" si="29"/>
        <v>1.0255000000000001</v>
      </c>
      <c r="T23" s="8">
        <f>SUM(T20:T22)</f>
        <v>2000</v>
      </c>
      <c r="U23" s="8">
        <f t="shared" ref="U23" si="41">SUM(U20:U22)</f>
        <v>1934</v>
      </c>
      <c r="V23" s="11">
        <f t="shared" si="30"/>
        <v>0.96699999999999997</v>
      </c>
      <c r="W23" s="8">
        <f>SUM(W20:W22)</f>
        <v>2000</v>
      </c>
      <c r="X23" s="8">
        <f t="shared" ref="X23" si="42">SUM(X20:X22)</f>
        <v>2077</v>
      </c>
      <c r="Y23" s="11">
        <f t="shared" si="31"/>
        <v>1.0385</v>
      </c>
      <c r="Z23" s="8">
        <f>SUM(Z20:Z22)</f>
        <v>2000</v>
      </c>
      <c r="AA23" s="8">
        <f t="shared" ref="AA23" si="43">SUM(AA20:AA22)</f>
        <v>1899</v>
      </c>
      <c r="AB23" s="11">
        <f t="shared" si="32"/>
        <v>0.94950000000000001</v>
      </c>
      <c r="AC23" s="8">
        <f>SUM(AC20:AC22)</f>
        <v>2000</v>
      </c>
      <c r="AD23" s="8">
        <f>SUM(AD20:AD22)</f>
        <v>1892</v>
      </c>
      <c r="AE23" s="11">
        <f t="shared" si="33"/>
        <v>0.94599999999999995</v>
      </c>
      <c r="AF23" s="8">
        <f>SUM(AF20:AF22)</f>
        <v>2000</v>
      </c>
      <c r="AG23" s="8">
        <f>SUM(AG20:AG22)</f>
        <v>1728</v>
      </c>
      <c r="AH23" s="11">
        <f t="shared" si="34"/>
        <v>0.86399999999999999</v>
      </c>
      <c r="AI23" s="8">
        <f>SUM(AI20:AI22)</f>
        <v>2000</v>
      </c>
      <c r="AJ23" s="8">
        <f>SUM(AJ20:AJ22)</f>
        <v>1780</v>
      </c>
      <c r="AK23" s="11">
        <f t="shared" si="35"/>
        <v>0.89</v>
      </c>
      <c r="AL23" s="8">
        <f>SUM(B23+E23+H23+K23+N23+Q23+T23+W23+Z23+AC23+AF23+AI23)</f>
        <v>24000</v>
      </c>
      <c r="AM23" s="8">
        <f t="shared" si="37"/>
        <v>22629</v>
      </c>
      <c r="AN23" s="11">
        <f t="shared" si="38"/>
        <v>0.94287500000000002</v>
      </c>
    </row>
    <row r="24" spans="1:40" ht="20.100000000000001" customHeight="1" x14ac:dyDescent="0.25">
      <c r="A24" s="16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8"/>
    </row>
    <row r="25" spans="1:40" ht="20.100000000000001" customHeight="1" thickBot="1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40" ht="20.100000000000001" customHeight="1" thickBot="1" x14ac:dyDescent="0.3">
      <c r="A26" s="36" t="s">
        <v>37</v>
      </c>
      <c r="B26" s="28" t="s">
        <v>0</v>
      </c>
      <c r="C26" s="29"/>
      <c r="D26" s="30"/>
      <c r="E26" s="28" t="s">
        <v>1</v>
      </c>
      <c r="F26" s="29"/>
      <c r="G26" s="30"/>
      <c r="H26" s="28" t="s">
        <v>2</v>
      </c>
      <c r="I26" s="29"/>
      <c r="J26" s="30"/>
      <c r="K26" s="28" t="s">
        <v>3</v>
      </c>
      <c r="L26" s="29"/>
      <c r="M26" s="30"/>
      <c r="N26" s="28" t="s">
        <v>4</v>
      </c>
      <c r="O26" s="29"/>
      <c r="P26" s="30"/>
      <c r="Q26" s="28" t="s">
        <v>5</v>
      </c>
      <c r="R26" s="29"/>
      <c r="S26" s="30"/>
      <c r="T26" s="28" t="s">
        <v>6</v>
      </c>
      <c r="U26" s="29"/>
      <c r="V26" s="30"/>
      <c r="W26" s="28" t="s">
        <v>7</v>
      </c>
      <c r="X26" s="29"/>
      <c r="Y26" s="30"/>
      <c r="Z26" s="28" t="s">
        <v>8</v>
      </c>
      <c r="AA26" s="29"/>
      <c r="AB26" s="30"/>
      <c r="AC26" s="28" t="s">
        <v>9</v>
      </c>
      <c r="AD26" s="29"/>
      <c r="AE26" s="30"/>
      <c r="AF26" s="28" t="s">
        <v>10</v>
      </c>
      <c r="AG26" s="29"/>
      <c r="AH26" s="30"/>
      <c r="AI26" s="28" t="s">
        <v>11</v>
      </c>
      <c r="AJ26" s="29"/>
      <c r="AK26" s="30"/>
      <c r="AL26" s="33" t="s">
        <v>12</v>
      </c>
      <c r="AM26" s="34"/>
      <c r="AN26" s="35"/>
    </row>
    <row r="27" spans="1:40" ht="15.75" thickBot="1" x14ac:dyDescent="0.3">
      <c r="A27" s="37"/>
      <c r="B27" s="2" t="s">
        <v>31</v>
      </c>
      <c r="C27" s="24" t="s">
        <v>14</v>
      </c>
      <c r="D27" s="5" t="s">
        <v>15</v>
      </c>
      <c r="E27" s="2" t="s">
        <v>31</v>
      </c>
      <c r="F27" s="2" t="s">
        <v>14</v>
      </c>
      <c r="G27" s="5" t="s">
        <v>15</v>
      </c>
      <c r="H27" s="2" t="s">
        <v>31</v>
      </c>
      <c r="I27" s="2" t="s">
        <v>14</v>
      </c>
      <c r="J27" s="5" t="s">
        <v>15</v>
      </c>
      <c r="K27" s="2" t="s">
        <v>31</v>
      </c>
      <c r="L27" s="2" t="s">
        <v>14</v>
      </c>
      <c r="M27" s="5" t="s">
        <v>15</v>
      </c>
      <c r="N27" s="2" t="s">
        <v>31</v>
      </c>
      <c r="O27" s="2" t="s">
        <v>14</v>
      </c>
      <c r="P27" s="5" t="s">
        <v>15</v>
      </c>
      <c r="Q27" s="2" t="s">
        <v>31</v>
      </c>
      <c r="R27" s="2" t="s">
        <v>14</v>
      </c>
      <c r="S27" s="5" t="s">
        <v>15</v>
      </c>
      <c r="T27" s="2" t="s">
        <v>31</v>
      </c>
      <c r="U27" s="2" t="s">
        <v>14</v>
      </c>
      <c r="V27" s="5" t="s">
        <v>15</v>
      </c>
      <c r="W27" s="2" t="s">
        <v>31</v>
      </c>
      <c r="X27" s="2" t="s">
        <v>14</v>
      </c>
      <c r="Y27" s="5" t="s">
        <v>15</v>
      </c>
      <c r="Z27" s="2" t="s">
        <v>31</v>
      </c>
      <c r="AA27" s="2" t="s">
        <v>14</v>
      </c>
      <c r="AB27" s="5" t="s">
        <v>15</v>
      </c>
      <c r="AC27" s="2" t="s">
        <v>31</v>
      </c>
      <c r="AD27" s="2" t="s">
        <v>14</v>
      </c>
      <c r="AE27" s="5" t="s">
        <v>15</v>
      </c>
      <c r="AF27" s="2" t="s">
        <v>31</v>
      </c>
      <c r="AG27" s="2" t="s">
        <v>14</v>
      </c>
      <c r="AH27" s="5" t="s">
        <v>15</v>
      </c>
      <c r="AI27" s="2" t="s">
        <v>31</v>
      </c>
      <c r="AJ27" s="2" t="s">
        <v>14</v>
      </c>
      <c r="AK27" s="5" t="s">
        <v>15</v>
      </c>
      <c r="AL27" s="12" t="s">
        <v>13</v>
      </c>
      <c r="AM27" s="12" t="s">
        <v>14</v>
      </c>
      <c r="AN27" s="11" t="s">
        <v>15</v>
      </c>
    </row>
    <row r="28" spans="1:40" ht="20.100000000000001" customHeight="1" thickBot="1" x14ac:dyDescent="0.3">
      <c r="A28" s="10" t="s">
        <v>24</v>
      </c>
      <c r="B28" s="9">
        <v>400</v>
      </c>
      <c r="C28" s="9">
        <v>395</v>
      </c>
      <c r="D28" s="22">
        <f>C28/B28*100%</f>
        <v>0.98750000000000004</v>
      </c>
      <c r="E28" s="9">
        <v>400</v>
      </c>
      <c r="F28" s="9">
        <v>263</v>
      </c>
      <c r="G28" s="22">
        <f>F28/E28*100%</f>
        <v>0.65749999999999997</v>
      </c>
      <c r="H28" s="9">
        <v>400</v>
      </c>
      <c r="I28" s="9">
        <v>381</v>
      </c>
      <c r="J28" s="22">
        <f>I28/H28*100%</f>
        <v>0.95250000000000001</v>
      </c>
      <c r="K28" s="9">
        <v>200</v>
      </c>
      <c r="L28" s="9">
        <v>301</v>
      </c>
      <c r="M28" s="22">
        <f>L28/K28*100%</f>
        <v>1.5049999999999999</v>
      </c>
      <c r="N28" s="9">
        <v>200</v>
      </c>
      <c r="O28" s="9">
        <v>334</v>
      </c>
      <c r="P28" s="22">
        <f>O28/N28*100%</f>
        <v>1.67</v>
      </c>
      <c r="Q28" s="9">
        <v>200</v>
      </c>
      <c r="R28" s="19">
        <v>282</v>
      </c>
      <c r="S28" s="22">
        <f>R28/Q28*100%</f>
        <v>1.41</v>
      </c>
      <c r="T28" s="9">
        <v>200</v>
      </c>
      <c r="U28" s="9">
        <f>'[1]Contr x Real (2)'!$C$26+'[1]Contr x Real (2)'!$C$27</f>
        <v>209</v>
      </c>
      <c r="V28" s="22">
        <f>U28/T28*100%</f>
        <v>1.0449999999999999</v>
      </c>
      <c r="W28" s="9">
        <v>200</v>
      </c>
      <c r="X28" s="9">
        <f>'[2]Contr x Real (2)'!$C$26+'[2]Contr x Real (2)'!$C$27</f>
        <v>218</v>
      </c>
      <c r="Y28" s="22">
        <f>X28/W28*100%</f>
        <v>1.0900000000000001</v>
      </c>
      <c r="Z28" s="9">
        <v>200</v>
      </c>
      <c r="AA28" s="9">
        <f>'[3]Contr x Real (2)'!$C$26+'[3]Contr x Real (2)'!$C$27</f>
        <v>237</v>
      </c>
      <c r="AB28" s="22">
        <f>AA28/Z28*100%</f>
        <v>1.1850000000000001</v>
      </c>
      <c r="AC28" s="9">
        <v>200</v>
      </c>
      <c r="AD28" s="9">
        <f>'[4]Contr x Real (2)'!$C$26+'[4]Contr x Real (2)'!$C$27</f>
        <v>254</v>
      </c>
      <c r="AE28" s="22">
        <f>AD28/AC28*100%</f>
        <v>1.27</v>
      </c>
      <c r="AF28" s="9">
        <v>200</v>
      </c>
      <c r="AG28" s="9">
        <f>'[5]Contr x Real (2)'!$C$26+'[5]Contr x Real (2)'!$C$27</f>
        <v>226</v>
      </c>
      <c r="AH28" s="22">
        <f>AG28/AF28*100%</f>
        <v>1.1299999999999999</v>
      </c>
      <c r="AI28" s="9">
        <v>200</v>
      </c>
      <c r="AJ28" s="9">
        <f>'[6]Contr x Real (2)'!$C$26+'[6]Contr x Real (2)'!$C$27</f>
        <v>220</v>
      </c>
      <c r="AK28" s="22">
        <f>AJ28/AI28*100%</f>
        <v>1.1000000000000001</v>
      </c>
      <c r="AL28" s="8">
        <f>SUM(B28+E28+H28+K28+N28+Q28+T28+W28+Z28+AC28+AF28+AI28)</f>
        <v>3000</v>
      </c>
      <c r="AM28" s="8">
        <f>C28+F28+I28+L28+O28+R28+U28+X28+AA28+AD28+AG28+AJ28</f>
        <v>3320</v>
      </c>
      <c r="AN28" s="11">
        <f t="shared" ref="AN28" si="44">AM28/AL28*100%</f>
        <v>1.1066666666666667</v>
      </c>
    </row>
    <row r="29" spans="1:40" s="6" customFormat="1" ht="20.100000000000001" customHeight="1" thickBot="1" x14ac:dyDescent="0.3">
      <c r="A29" s="12" t="s">
        <v>12</v>
      </c>
      <c r="B29" s="8">
        <f>B28</f>
        <v>400</v>
      </c>
      <c r="C29" s="8">
        <f t="shared" ref="C29" si="45">SUM(C28)</f>
        <v>395</v>
      </c>
      <c r="D29" s="11">
        <f>D28</f>
        <v>0.98750000000000004</v>
      </c>
      <c r="E29" s="8">
        <f>E28</f>
        <v>400</v>
      </c>
      <c r="F29" s="8">
        <f t="shared" ref="F29" si="46">SUM(F28)</f>
        <v>263</v>
      </c>
      <c r="G29" s="11">
        <f>G28</f>
        <v>0.65749999999999997</v>
      </c>
      <c r="H29" s="8">
        <f>H28</f>
        <v>400</v>
      </c>
      <c r="I29" s="8">
        <f t="shared" ref="I29" si="47">SUM(I28)</f>
        <v>381</v>
      </c>
      <c r="J29" s="11">
        <f>J28</f>
        <v>0.95250000000000001</v>
      </c>
      <c r="K29" s="8">
        <f>K28</f>
        <v>200</v>
      </c>
      <c r="L29" s="8">
        <f t="shared" ref="L29" si="48">SUM(L28)</f>
        <v>301</v>
      </c>
      <c r="M29" s="11">
        <f>M28</f>
        <v>1.5049999999999999</v>
      </c>
      <c r="N29" s="8">
        <f>N28</f>
        <v>200</v>
      </c>
      <c r="O29" s="8">
        <f t="shared" ref="O29" si="49">SUM(O28)</f>
        <v>334</v>
      </c>
      <c r="P29" s="11">
        <f>P28</f>
        <v>1.67</v>
      </c>
      <c r="Q29" s="8">
        <f>Q28</f>
        <v>200</v>
      </c>
      <c r="R29" s="8">
        <f t="shared" ref="R29" si="50">SUM(R28)</f>
        <v>282</v>
      </c>
      <c r="S29" s="11">
        <f>S28</f>
        <v>1.41</v>
      </c>
      <c r="T29" s="8">
        <f>T28</f>
        <v>200</v>
      </c>
      <c r="U29" s="8">
        <f t="shared" ref="U29" si="51">SUM(U28)</f>
        <v>209</v>
      </c>
      <c r="V29" s="11">
        <f>V28</f>
        <v>1.0449999999999999</v>
      </c>
      <c r="W29" s="8">
        <f>W28</f>
        <v>200</v>
      </c>
      <c r="X29" s="8">
        <f t="shared" ref="X29" si="52">SUM(X28)</f>
        <v>218</v>
      </c>
      <c r="Y29" s="11">
        <f>Y28</f>
        <v>1.0900000000000001</v>
      </c>
      <c r="Z29" s="8">
        <f>Z28</f>
        <v>200</v>
      </c>
      <c r="AA29" s="8">
        <f t="shared" ref="AA29" si="53">SUM(AA28)</f>
        <v>237</v>
      </c>
      <c r="AB29" s="11">
        <f>AB28</f>
        <v>1.1850000000000001</v>
      </c>
      <c r="AC29" s="8">
        <f>AC28</f>
        <v>200</v>
      </c>
      <c r="AD29" s="8">
        <f t="shared" ref="AD29" si="54">SUM(AD28)</f>
        <v>254</v>
      </c>
      <c r="AE29" s="11">
        <f>AE28</f>
        <v>1.27</v>
      </c>
      <c r="AF29" s="8">
        <f>AF28</f>
        <v>200</v>
      </c>
      <c r="AG29" s="8">
        <f t="shared" ref="AG29" si="55">SUM(AG28)</f>
        <v>226</v>
      </c>
      <c r="AH29" s="11">
        <f>AH28</f>
        <v>1.1299999999999999</v>
      </c>
      <c r="AI29" s="8">
        <f>AI28</f>
        <v>200</v>
      </c>
      <c r="AJ29" s="8">
        <f>AJ28</f>
        <v>220</v>
      </c>
      <c r="AK29" s="11">
        <f>AK28</f>
        <v>1.1000000000000001</v>
      </c>
      <c r="AL29" s="8">
        <f>SUM(B29+E29+H29+K29+N29+Q29+T29+W29+Z29+AC29+AF29+AI29)</f>
        <v>3000</v>
      </c>
      <c r="AM29" s="8">
        <f>C29+F29+I29+L29+O29+R29+U29+X29+AA29+AD29+AG29+AJ29</f>
        <v>3320</v>
      </c>
      <c r="AN29" s="11">
        <f t="shared" ref="AN29" si="56">AM29/AL29*100%</f>
        <v>1.1066666666666667</v>
      </c>
    </row>
    <row r="30" spans="1:40" ht="20.100000000000001" customHeight="1" x14ac:dyDescent="0.25">
      <c r="A30" s="16"/>
      <c r="B30" s="17"/>
      <c r="C30" s="17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8"/>
    </row>
    <row r="31" spans="1:40" ht="20.100000000000001" customHeight="1" thickBot="1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ht="20.100000000000001" customHeight="1" thickBot="1" x14ac:dyDescent="0.3">
      <c r="A32" s="36" t="s">
        <v>36</v>
      </c>
      <c r="B32" s="28" t="s">
        <v>0</v>
      </c>
      <c r="C32" s="29"/>
      <c r="D32" s="30"/>
      <c r="E32" s="28" t="s">
        <v>1</v>
      </c>
      <c r="F32" s="29"/>
      <c r="G32" s="30"/>
      <c r="H32" s="28" t="s">
        <v>2</v>
      </c>
      <c r="I32" s="29"/>
      <c r="J32" s="30"/>
      <c r="K32" s="28" t="s">
        <v>3</v>
      </c>
      <c r="L32" s="29"/>
      <c r="M32" s="30"/>
      <c r="N32" s="28" t="s">
        <v>4</v>
      </c>
      <c r="O32" s="29"/>
      <c r="P32" s="30"/>
      <c r="Q32" s="28" t="s">
        <v>5</v>
      </c>
      <c r="R32" s="29"/>
      <c r="S32" s="30"/>
      <c r="T32" s="28" t="s">
        <v>6</v>
      </c>
      <c r="U32" s="29"/>
      <c r="V32" s="30"/>
      <c r="W32" s="28" t="s">
        <v>7</v>
      </c>
      <c r="X32" s="29"/>
      <c r="Y32" s="30"/>
      <c r="Z32" s="28" t="s">
        <v>8</v>
      </c>
      <c r="AA32" s="29"/>
      <c r="AB32" s="30"/>
      <c r="AC32" s="28" t="s">
        <v>9</v>
      </c>
      <c r="AD32" s="29"/>
      <c r="AE32" s="30"/>
      <c r="AF32" s="28" t="s">
        <v>10</v>
      </c>
      <c r="AG32" s="29"/>
      <c r="AH32" s="30"/>
      <c r="AI32" s="28" t="s">
        <v>11</v>
      </c>
      <c r="AJ32" s="29"/>
      <c r="AK32" s="30"/>
      <c r="AL32" s="33" t="s">
        <v>12</v>
      </c>
      <c r="AM32" s="34"/>
      <c r="AN32" s="35"/>
    </row>
    <row r="33" spans="1:40" ht="15.75" thickBot="1" x14ac:dyDescent="0.3">
      <c r="A33" s="37"/>
      <c r="B33" s="2" t="s">
        <v>31</v>
      </c>
      <c r="C33" s="24" t="s">
        <v>14</v>
      </c>
      <c r="D33" s="5" t="s">
        <v>15</v>
      </c>
      <c r="E33" s="2" t="s">
        <v>31</v>
      </c>
      <c r="F33" s="2" t="s">
        <v>14</v>
      </c>
      <c r="G33" s="5" t="s">
        <v>15</v>
      </c>
      <c r="H33" s="2" t="s">
        <v>31</v>
      </c>
      <c r="I33" s="2" t="s">
        <v>14</v>
      </c>
      <c r="J33" s="5" t="s">
        <v>15</v>
      </c>
      <c r="K33" s="2" t="s">
        <v>31</v>
      </c>
      <c r="L33" s="2" t="s">
        <v>14</v>
      </c>
      <c r="M33" s="5" t="s">
        <v>15</v>
      </c>
      <c r="N33" s="2" t="s">
        <v>31</v>
      </c>
      <c r="O33" s="2" t="s">
        <v>14</v>
      </c>
      <c r="P33" s="5" t="s">
        <v>15</v>
      </c>
      <c r="Q33" s="2" t="s">
        <v>31</v>
      </c>
      <c r="R33" s="2" t="s">
        <v>14</v>
      </c>
      <c r="S33" s="5" t="s">
        <v>15</v>
      </c>
      <c r="T33" s="2" t="s">
        <v>31</v>
      </c>
      <c r="U33" s="2" t="s">
        <v>14</v>
      </c>
      <c r="V33" s="5" t="s">
        <v>15</v>
      </c>
      <c r="W33" s="2" t="s">
        <v>31</v>
      </c>
      <c r="X33" s="2" t="s">
        <v>14</v>
      </c>
      <c r="Y33" s="5" t="s">
        <v>15</v>
      </c>
      <c r="Z33" s="2" t="s">
        <v>31</v>
      </c>
      <c r="AA33" s="2" t="s">
        <v>14</v>
      </c>
      <c r="AB33" s="5" t="s">
        <v>15</v>
      </c>
      <c r="AC33" s="2" t="s">
        <v>31</v>
      </c>
      <c r="AD33" s="2" t="s">
        <v>14</v>
      </c>
      <c r="AE33" s="5" t="s">
        <v>15</v>
      </c>
      <c r="AF33" s="2" t="s">
        <v>31</v>
      </c>
      <c r="AG33" s="2" t="s">
        <v>14</v>
      </c>
      <c r="AH33" s="5" t="s">
        <v>15</v>
      </c>
      <c r="AI33" s="2" t="s">
        <v>31</v>
      </c>
      <c r="AJ33" s="2" t="s">
        <v>14</v>
      </c>
      <c r="AK33" s="5" t="s">
        <v>15</v>
      </c>
      <c r="AL33" s="12" t="s">
        <v>13</v>
      </c>
      <c r="AM33" s="12" t="s">
        <v>14</v>
      </c>
      <c r="AN33" s="11" t="s">
        <v>15</v>
      </c>
    </row>
    <row r="34" spans="1:40" ht="20.100000000000001" customHeight="1" thickBot="1" x14ac:dyDescent="0.3">
      <c r="A34" s="10" t="s">
        <v>25</v>
      </c>
      <c r="B34" s="9">
        <v>15000</v>
      </c>
      <c r="C34" s="9">
        <v>13926</v>
      </c>
      <c r="D34" s="22">
        <f>C34/B34*100%</f>
        <v>0.9284</v>
      </c>
      <c r="E34" s="9">
        <v>15000</v>
      </c>
      <c r="F34" s="9">
        <v>14022</v>
      </c>
      <c r="G34" s="22">
        <f>F34/E34*100%</f>
        <v>0.93479999999999996</v>
      </c>
      <c r="H34" s="9">
        <v>15000</v>
      </c>
      <c r="I34" s="9">
        <v>17279</v>
      </c>
      <c r="J34" s="22">
        <f>I34/H34*100%</f>
        <v>1.1519333333333333</v>
      </c>
      <c r="K34" s="9">
        <v>15000</v>
      </c>
      <c r="L34" s="9">
        <v>15910</v>
      </c>
      <c r="M34" s="22">
        <f>L34/K34*100%</f>
        <v>1.0606666666666666</v>
      </c>
      <c r="N34" s="9">
        <v>15000</v>
      </c>
      <c r="O34" s="9">
        <v>16946</v>
      </c>
      <c r="P34" s="22">
        <f>O34/N34*100%</f>
        <v>1.1297333333333333</v>
      </c>
      <c r="Q34" s="9">
        <v>15000</v>
      </c>
      <c r="R34" s="19">
        <v>15021</v>
      </c>
      <c r="S34" s="22">
        <f>R34/Q34*100%</f>
        <v>1.0014000000000001</v>
      </c>
      <c r="T34" s="9">
        <v>15000</v>
      </c>
      <c r="U34" s="9">
        <f>'[7]21 - SAME - P.A EMERGENCIA'!$B$11</f>
        <v>13878</v>
      </c>
      <c r="V34" s="22">
        <f>U34/T34*100%</f>
        <v>0.92520000000000002</v>
      </c>
      <c r="W34" s="9">
        <v>15000</v>
      </c>
      <c r="X34" s="9">
        <f>'[8]21 - SAME - P.A EMERGENCIA'!$B$11</f>
        <v>14704</v>
      </c>
      <c r="Y34" s="22">
        <f>X34/W34*100%</f>
        <v>0.98026666666666662</v>
      </c>
      <c r="Z34" s="9">
        <v>15000</v>
      </c>
      <c r="AA34" s="9">
        <f>'[9]21 - SAME - P.A EMERGENCIA'!$B$11</f>
        <v>13959</v>
      </c>
      <c r="AB34" s="22">
        <f>AA34/Z34*100%</f>
        <v>0.93059999999999998</v>
      </c>
      <c r="AC34" s="9">
        <v>15000</v>
      </c>
      <c r="AD34" s="9">
        <f>'[10]21 - SAME - P.A EMERGENCIA'!$B$11</f>
        <v>15091</v>
      </c>
      <c r="AE34" s="22">
        <f>AD34/AC34*100%</f>
        <v>1.0060666666666667</v>
      </c>
      <c r="AF34" s="9">
        <v>15000</v>
      </c>
      <c r="AG34" s="9">
        <f>'[11]21 - SAME - P.A EMERGENCIA'!$B$11</f>
        <v>14193</v>
      </c>
      <c r="AH34" s="22">
        <f>AG34/AF34*100%</f>
        <v>0.94620000000000004</v>
      </c>
      <c r="AI34" s="9">
        <v>15000</v>
      </c>
      <c r="AJ34" s="9">
        <f>'[12]21 - SAME - P.A EMERGENCIA'!$B$11</f>
        <v>13447</v>
      </c>
      <c r="AK34" s="22">
        <f>AJ34/AI34*100%</f>
        <v>0.89646666666666663</v>
      </c>
      <c r="AL34" s="8">
        <f>SUM(B34+E34+H34+K34+N34+Q34+T34+W34+Z34+AC34+AF34+AI34)</f>
        <v>180000</v>
      </c>
      <c r="AM34" s="8">
        <f>SUM(AJ34+AG34+AD34+AA34+X34+U34+R34+O34+L34+I34+F34+C34)</f>
        <v>178376</v>
      </c>
      <c r="AN34" s="11">
        <f t="shared" ref="AN34" si="57">AM34/AL34*100%</f>
        <v>0.99097777777777774</v>
      </c>
    </row>
    <row r="35" spans="1:40" s="6" customFormat="1" ht="20.100000000000001" customHeight="1" thickBot="1" x14ac:dyDescent="0.3">
      <c r="A35" s="12" t="s">
        <v>12</v>
      </c>
      <c r="B35" s="8">
        <f>B34</f>
        <v>15000</v>
      </c>
      <c r="C35" s="8">
        <f t="shared" ref="C35" si="58">SUM(C34)</f>
        <v>13926</v>
      </c>
      <c r="D35" s="11">
        <f>D34</f>
        <v>0.9284</v>
      </c>
      <c r="E35" s="8">
        <f>E34</f>
        <v>15000</v>
      </c>
      <c r="F35" s="8">
        <f t="shared" ref="F35" si="59">SUM(F34)</f>
        <v>14022</v>
      </c>
      <c r="G35" s="11">
        <f>G34</f>
        <v>0.93479999999999996</v>
      </c>
      <c r="H35" s="8">
        <f>H34</f>
        <v>15000</v>
      </c>
      <c r="I35" s="8">
        <f t="shared" ref="I35" si="60">SUM(I34)</f>
        <v>17279</v>
      </c>
      <c r="J35" s="11">
        <f>J34</f>
        <v>1.1519333333333333</v>
      </c>
      <c r="K35" s="8">
        <f>K34</f>
        <v>15000</v>
      </c>
      <c r="L35" s="8">
        <f t="shared" ref="L35" si="61">SUM(L34)</f>
        <v>15910</v>
      </c>
      <c r="M35" s="11">
        <f>M34</f>
        <v>1.0606666666666666</v>
      </c>
      <c r="N35" s="8">
        <f>N34</f>
        <v>15000</v>
      </c>
      <c r="O35" s="8">
        <f t="shared" ref="O35" si="62">SUM(O34)</f>
        <v>16946</v>
      </c>
      <c r="P35" s="11">
        <f>P34</f>
        <v>1.1297333333333333</v>
      </c>
      <c r="Q35" s="8">
        <f>Q34</f>
        <v>15000</v>
      </c>
      <c r="R35" s="8">
        <f t="shared" ref="R35" si="63">SUM(R34)</f>
        <v>15021</v>
      </c>
      <c r="S35" s="11">
        <f>S34</f>
        <v>1.0014000000000001</v>
      </c>
      <c r="T35" s="8">
        <f>T34</f>
        <v>15000</v>
      </c>
      <c r="U35" s="8">
        <f t="shared" ref="U35" si="64">SUM(U34)</f>
        <v>13878</v>
      </c>
      <c r="V35" s="11">
        <f>V34</f>
        <v>0.92520000000000002</v>
      </c>
      <c r="W35" s="8">
        <f>W34</f>
        <v>15000</v>
      </c>
      <c r="X35" s="8">
        <f t="shared" ref="X35" si="65">SUM(X34)</f>
        <v>14704</v>
      </c>
      <c r="Y35" s="11">
        <f>Y34</f>
        <v>0.98026666666666662</v>
      </c>
      <c r="Z35" s="8">
        <f>Z34</f>
        <v>15000</v>
      </c>
      <c r="AA35" s="8">
        <f t="shared" ref="AA35" si="66">SUM(AA34)</f>
        <v>13959</v>
      </c>
      <c r="AB35" s="11">
        <f>AB34</f>
        <v>0.93059999999999998</v>
      </c>
      <c r="AC35" s="8">
        <f>AC34</f>
        <v>15000</v>
      </c>
      <c r="AD35" s="8">
        <f t="shared" ref="AD35" si="67">SUM(AD34)</f>
        <v>15091</v>
      </c>
      <c r="AE35" s="11">
        <f>AE34</f>
        <v>1.0060666666666667</v>
      </c>
      <c r="AF35" s="8">
        <f>AF34</f>
        <v>15000</v>
      </c>
      <c r="AG35" s="8">
        <f t="shared" ref="AG35" si="68">SUM(AG34)</f>
        <v>14193</v>
      </c>
      <c r="AH35" s="11">
        <f>AH34</f>
        <v>0.94620000000000004</v>
      </c>
      <c r="AI35" s="8">
        <f>AI34</f>
        <v>15000</v>
      </c>
      <c r="AJ35" s="8">
        <f t="shared" ref="AJ35" si="69">SUM(AJ34)</f>
        <v>13447</v>
      </c>
      <c r="AK35" s="11">
        <f>AK34</f>
        <v>0.89646666666666663</v>
      </c>
      <c r="AL35" s="8">
        <f>AL34</f>
        <v>180000</v>
      </c>
      <c r="AM35" s="8">
        <f>SUM(AJ35+AG35+AD35+AA35+X35+U35+R35+O35+L35+I35+F35+C35)</f>
        <v>178376</v>
      </c>
      <c r="AN35" s="11">
        <f t="shared" ref="AN35" si="70">AM35/AL35*100%</f>
        <v>0.99097777777777774</v>
      </c>
    </row>
    <row r="36" spans="1:40" ht="20.100000000000001" customHeight="1" x14ac:dyDescent="0.25">
      <c r="A36" s="16"/>
      <c r="B36" s="17"/>
      <c r="C36" s="17"/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8"/>
    </row>
    <row r="37" spans="1:40" ht="20.100000000000001" customHeight="1" thickBot="1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40" ht="20.100000000000001" customHeight="1" thickBot="1" x14ac:dyDescent="0.3">
      <c r="A38" s="36" t="s">
        <v>35</v>
      </c>
      <c r="B38" s="28" t="s">
        <v>0</v>
      </c>
      <c r="C38" s="29"/>
      <c r="D38" s="30"/>
      <c r="E38" s="28" t="s">
        <v>1</v>
      </c>
      <c r="F38" s="29"/>
      <c r="G38" s="30"/>
      <c r="H38" s="28" t="s">
        <v>2</v>
      </c>
      <c r="I38" s="29"/>
      <c r="J38" s="30"/>
      <c r="K38" s="28" t="s">
        <v>3</v>
      </c>
      <c r="L38" s="29"/>
      <c r="M38" s="30"/>
      <c r="N38" s="28" t="s">
        <v>4</v>
      </c>
      <c r="O38" s="29"/>
      <c r="P38" s="30"/>
      <c r="Q38" s="28" t="s">
        <v>5</v>
      </c>
      <c r="R38" s="29"/>
      <c r="S38" s="30"/>
      <c r="T38" s="28" t="s">
        <v>6</v>
      </c>
      <c r="U38" s="29"/>
      <c r="V38" s="30"/>
      <c r="W38" s="28" t="s">
        <v>7</v>
      </c>
      <c r="X38" s="29"/>
      <c r="Y38" s="30"/>
      <c r="Z38" s="28" t="s">
        <v>8</v>
      </c>
      <c r="AA38" s="29"/>
      <c r="AB38" s="30"/>
      <c r="AC38" s="28" t="s">
        <v>9</v>
      </c>
      <c r="AD38" s="29"/>
      <c r="AE38" s="30"/>
      <c r="AF38" s="28" t="s">
        <v>10</v>
      </c>
      <c r="AG38" s="29"/>
      <c r="AH38" s="30"/>
      <c r="AI38" s="28" t="s">
        <v>11</v>
      </c>
      <c r="AJ38" s="29"/>
      <c r="AK38" s="30"/>
      <c r="AL38" s="33" t="s">
        <v>12</v>
      </c>
      <c r="AM38" s="34"/>
      <c r="AN38" s="35"/>
    </row>
    <row r="39" spans="1:40" ht="15.75" thickBot="1" x14ac:dyDescent="0.3">
      <c r="A39" s="37"/>
      <c r="B39" s="2" t="s">
        <v>31</v>
      </c>
      <c r="C39" s="24" t="s">
        <v>14</v>
      </c>
      <c r="D39" s="5" t="s">
        <v>15</v>
      </c>
      <c r="E39" s="2" t="s">
        <v>31</v>
      </c>
      <c r="F39" s="2" t="s">
        <v>14</v>
      </c>
      <c r="G39" s="5" t="s">
        <v>15</v>
      </c>
      <c r="H39" s="2" t="s">
        <v>31</v>
      </c>
      <c r="I39" s="2" t="s">
        <v>14</v>
      </c>
      <c r="J39" s="5" t="s">
        <v>15</v>
      </c>
      <c r="K39" s="2" t="s">
        <v>31</v>
      </c>
      <c r="L39" s="2" t="s">
        <v>14</v>
      </c>
      <c r="M39" s="5" t="s">
        <v>15</v>
      </c>
      <c r="N39" s="2" t="s">
        <v>31</v>
      </c>
      <c r="O39" s="2" t="s">
        <v>14</v>
      </c>
      <c r="P39" s="5" t="s">
        <v>15</v>
      </c>
      <c r="Q39" s="2" t="s">
        <v>31</v>
      </c>
      <c r="R39" s="2" t="s">
        <v>14</v>
      </c>
      <c r="S39" s="5" t="s">
        <v>15</v>
      </c>
      <c r="T39" s="2" t="s">
        <v>31</v>
      </c>
      <c r="U39" s="2" t="s">
        <v>14</v>
      </c>
      <c r="V39" s="5" t="s">
        <v>15</v>
      </c>
      <c r="W39" s="2" t="s">
        <v>31</v>
      </c>
      <c r="X39" s="2" t="s">
        <v>14</v>
      </c>
      <c r="Y39" s="5" t="s">
        <v>15</v>
      </c>
      <c r="Z39" s="2" t="s">
        <v>31</v>
      </c>
      <c r="AA39" s="2" t="s">
        <v>14</v>
      </c>
      <c r="AB39" s="5" t="s">
        <v>15</v>
      </c>
      <c r="AC39" s="2" t="s">
        <v>31</v>
      </c>
      <c r="AD39" s="2" t="s">
        <v>14</v>
      </c>
      <c r="AE39" s="5" t="s">
        <v>15</v>
      </c>
      <c r="AF39" s="2" t="s">
        <v>31</v>
      </c>
      <c r="AG39" s="2" t="s">
        <v>14</v>
      </c>
      <c r="AH39" s="5" t="s">
        <v>15</v>
      </c>
      <c r="AI39" s="2" t="s">
        <v>31</v>
      </c>
      <c r="AJ39" s="2" t="s">
        <v>14</v>
      </c>
      <c r="AK39" s="5" t="s">
        <v>15</v>
      </c>
      <c r="AL39" s="12" t="s">
        <v>13</v>
      </c>
      <c r="AM39" s="12" t="s">
        <v>14</v>
      </c>
      <c r="AN39" s="11" t="s">
        <v>15</v>
      </c>
    </row>
    <row r="40" spans="1:40" ht="20.100000000000001" customHeight="1" thickBot="1" x14ac:dyDescent="0.3">
      <c r="A40" s="10" t="s">
        <v>26</v>
      </c>
      <c r="B40" s="9">
        <v>180</v>
      </c>
      <c r="C40" s="9">
        <v>156</v>
      </c>
      <c r="D40" s="22">
        <f>C40/B40*100%</f>
        <v>0.8666666666666667</v>
      </c>
      <c r="E40" s="9">
        <v>180</v>
      </c>
      <c r="F40" s="9">
        <v>159</v>
      </c>
      <c r="G40" s="22">
        <f>F40/E40*100%</f>
        <v>0.8833333333333333</v>
      </c>
      <c r="H40" s="9">
        <v>180</v>
      </c>
      <c r="I40" s="9">
        <v>215</v>
      </c>
      <c r="J40" s="22">
        <f>I40/H40*100%</f>
        <v>1.1944444444444444</v>
      </c>
      <c r="K40" s="9">
        <v>180</v>
      </c>
      <c r="L40" s="9">
        <v>199</v>
      </c>
      <c r="M40" s="22">
        <f>L40/K40*100%</f>
        <v>1.1055555555555556</v>
      </c>
      <c r="N40" s="9">
        <v>180</v>
      </c>
      <c r="O40" s="9">
        <v>186</v>
      </c>
      <c r="P40" s="22">
        <f>O40/N40*100%</f>
        <v>1.0333333333333334</v>
      </c>
      <c r="Q40" s="9">
        <v>180</v>
      </c>
      <c r="R40" s="19">
        <v>173</v>
      </c>
      <c r="S40" s="22">
        <f>R40/Q40*100%</f>
        <v>0.96111111111111114</v>
      </c>
      <c r="T40" s="9">
        <v>180</v>
      </c>
      <c r="U40" s="9">
        <f>'[7]15 - MELHOR EM CASA'!$C$11</f>
        <v>158</v>
      </c>
      <c r="V40" s="22">
        <f>U40/T40*100%</f>
        <v>0.87777777777777777</v>
      </c>
      <c r="W40" s="9">
        <v>180</v>
      </c>
      <c r="X40" s="9">
        <f>'[8]15 - MELHOR EM CASA'!$C$11</f>
        <v>175</v>
      </c>
      <c r="Y40" s="22">
        <f>X40/W40*100%</f>
        <v>0.97222222222222221</v>
      </c>
      <c r="Z40" s="9">
        <v>180</v>
      </c>
      <c r="AA40" s="9">
        <f>'[9]15 - MELHOR EM CASA'!$C$11</f>
        <v>190</v>
      </c>
      <c r="AB40" s="22">
        <f>AA40/Z40*100%</f>
        <v>1.0555555555555556</v>
      </c>
      <c r="AC40" s="9">
        <v>180</v>
      </c>
      <c r="AD40" s="9">
        <f>'[10]15 - MELHOR EM CASA'!$C$11</f>
        <v>213</v>
      </c>
      <c r="AE40" s="22">
        <f>AD40/AC40*100%</f>
        <v>1.1833333333333333</v>
      </c>
      <c r="AF40" s="9">
        <v>180</v>
      </c>
      <c r="AG40" s="9">
        <f>'[11]15 - MELHOR EM CASA'!$C$11</f>
        <v>208</v>
      </c>
      <c r="AH40" s="22">
        <f>AG40/AF40*100%</f>
        <v>1.1555555555555554</v>
      </c>
      <c r="AI40" s="9">
        <v>180</v>
      </c>
      <c r="AJ40" s="9">
        <f>'[12]15 - MELHOR EM CASA'!$C$11</f>
        <v>202</v>
      </c>
      <c r="AK40" s="22">
        <f>AJ40/AI40*100%</f>
        <v>1.1222222222222222</v>
      </c>
      <c r="AL40" s="8">
        <f>SUM(B40+E40+H40+K40+N40+Q40+T40+W40+Z40+AC40+AF40+AI40)</f>
        <v>2160</v>
      </c>
      <c r="AM40" s="8">
        <f>SUM(AJ40,AG40,AD40,AA40,X40,U40,R40,O40,L40,I40,F40,C40)</f>
        <v>2234</v>
      </c>
      <c r="AN40" s="11">
        <f t="shared" ref="AN40:AN41" si="71">AM40/AL40*100%</f>
        <v>1.0342592592592592</v>
      </c>
    </row>
    <row r="41" spans="1:40" s="6" customFormat="1" ht="20.100000000000001" customHeight="1" thickBot="1" x14ac:dyDescent="0.3">
      <c r="A41" s="12" t="s">
        <v>12</v>
      </c>
      <c r="B41" s="8">
        <v>180</v>
      </c>
      <c r="C41" s="8">
        <f t="shared" ref="C41" si="72">SUM(C40)</f>
        <v>156</v>
      </c>
      <c r="D41" s="11">
        <f>D40</f>
        <v>0.8666666666666667</v>
      </c>
      <c r="E41" s="8">
        <v>180</v>
      </c>
      <c r="F41" s="8">
        <f t="shared" ref="F41" si="73">SUM(F40)</f>
        <v>159</v>
      </c>
      <c r="G41" s="11">
        <f>G40</f>
        <v>0.8833333333333333</v>
      </c>
      <c r="H41" s="8">
        <v>180</v>
      </c>
      <c r="I41" s="8">
        <f t="shared" ref="I41" si="74">SUM(I40)</f>
        <v>215</v>
      </c>
      <c r="J41" s="11">
        <f>J40</f>
        <v>1.1944444444444444</v>
      </c>
      <c r="K41" s="8">
        <v>180</v>
      </c>
      <c r="L41" s="8">
        <f t="shared" ref="L41" si="75">SUM(L40)</f>
        <v>199</v>
      </c>
      <c r="M41" s="11">
        <f>M40</f>
        <v>1.1055555555555556</v>
      </c>
      <c r="N41" s="8">
        <v>180</v>
      </c>
      <c r="O41" s="8">
        <f t="shared" ref="O41" si="76">SUM(O40)</f>
        <v>186</v>
      </c>
      <c r="P41" s="11">
        <f>P40</f>
        <v>1.0333333333333334</v>
      </c>
      <c r="Q41" s="8">
        <v>180</v>
      </c>
      <c r="R41" s="8">
        <f t="shared" ref="R41" si="77">SUM(R40)</f>
        <v>173</v>
      </c>
      <c r="S41" s="11">
        <f>S40</f>
        <v>0.96111111111111114</v>
      </c>
      <c r="T41" s="8">
        <v>180</v>
      </c>
      <c r="U41" s="8">
        <f t="shared" ref="U41" si="78">SUM(U40)</f>
        <v>158</v>
      </c>
      <c r="V41" s="11">
        <f>V40</f>
        <v>0.87777777777777777</v>
      </c>
      <c r="W41" s="8">
        <v>180</v>
      </c>
      <c r="X41" s="8">
        <f t="shared" ref="X41" si="79">SUM(X40)</f>
        <v>175</v>
      </c>
      <c r="Y41" s="11">
        <f>Y40</f>
        <v>0.97222222222222221</v>
      </c>
      <c r="Z41" s="8">
        <v>180</v>
      </c>
      <c r="AA41" s="8">
        <f t="shared" ref="AA41" si="80">SUM(AA40)</f>
        <v>190</v>
      </c>
      <c r="AB41" s="11">
        <f>AB40</f>
        <v>1.0555555555555556</v>
      </c>
      <c r="AC41" s="8">
        <v>180</v>
      </c>
      <c r="AD41" s="8">
        <f t="shared" ref="AD41" si="81">SUM(AD40)</f>
        <v>213</v>
      </c>
      <c r="AE41" s="11">
        <f>AE40</f>
        <v>1.1833333333333333</v>
      </c>
      <c r="AF41" s="8">
        <v>180</v>
      </c>
      <c r="AG41" s="8">
        <f t="shared" ref="AG41" si="82">SUM(AG40)</f>
        <v>208</v>
      </c>
      <c r="AH41" s="11">
        <f>AH40</f>
        <v>1.1555555555555554</v>
      </c>
      <c r="AI41" s="8">
        <v>180</v>
      </c>
      <c r="AJ41" s="8">
        <f t="shared" ref="AJ41" si="83">SUM(AJ40)</f>
        <v>202</v>
      </c>
      <c r="AK41" s="11">
        <f>AK40</f>
        <v>1.1222222222222222</v>
      </c>
      <c r="AL41" s="8">
        <f>AL40</f>
        <v>2160</v>
      </c>
      <c r="AM41" s="8">
        <f>AM40</f>
        <v>2234</v>
      </c>
      <c r="AN41" s="11">
        <f t="shared" si="71"/>
        <v>1.0342592592592592</v>
      </c>
    </row>
    <row r="42" spans="1:40" ht="20.100000000000001" customHeight="1" x14ac:dyDescent="0.25">
      <c r="A42" s="16"/>
      <c r="B42" s="17"/>
      <c r="C42" s="17"/>
      <c r="D42" s="1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8"/>
    </row>
    <row r="43" spans="1:40" ht="20.100000000000001" customHeight="1" thickBot="1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0" ht="20.100000000000001" customHeight="1" thickBot="1" x14ac:dyDescent="0.3">
      <c r="A44" s="36" t="s">
        <v>34</v>
      </c>
      <c r="B44" s="28" t="s">
        <v>0</v>
      </c>
      <c r="C44" s="29"/>
      <c r="D44" s="30"/>
      <c r="E44" s="28" t="s">
        <v>1</v>
      </c>
      <c r="F44" s="29"/>
      <c r="G44" s="30"/>
      <c r="H44" s="28" t="s">
        <v>2</v>
      </c>
      <c r="I44" s="29"/>
      <c r="J44" s="30"/>
      <c r="K44" s="28" t="s">
        <v>3</v>
      </c>
      <c r="L44" s="29"/>
      <c r="M44" s="30"/>
      <c r="N44" s="28" t="s">
        <v>4</v>
      </c>
      <c r="O44" s="29"/>
      <c r="P44" s="30"/>
      <c r="Q44" s="28" t="s">
        <v>5</v>
      </c>
      <c r="R44" s="29"/>
      <c r="S44" s="30"/>
      <c r="T44" s="28" t="s">
        <v>6</v>
      </c>
      <c r="U44" s="29"/>
      <c r="V44" s="30"/>
      <c r="W44" s="28" t="s">
        <v>7</v>
      </c>
      <c r="X44" s="29"/>
      <c r="Y44" s="30"/>
      <c r="Z44" s="28" t="s">
        <v>8</v>
      </c>
      <c r="AA44" s="29"/>
      <c r="AB44" s="30"/>
      <c r="AC44" s="28" t="s">
        <v>9</v>
      </c>
      <c r="AD44" s="29"/>
      <c r="AE44" s="30"/>
      <c r="AF44" s="28" t="s">
        <v>10</v>
      </c>
      <c r="AG44" s="29"/>
      <c r="AH44" s="30"/>
      <c r="AI44" s="28" t="s">
        <v>11</v>
      </c>
      <c r="AJ44" s="29"/>
      <c r="AK44" s="30"/>
      <c r="AL44" s="33" t="s">
        <v>12</v>
      </c>
      <c r="AM44" s="34"/>
      <c r="AN44" s="35"/>
    </row>
    <row r="45" spans="1:40" ht="15.75" thickBot="1" x14ac:dyDescent="0.3">
      <c r="A45" s="37"/>
      <c r="B45" s="2" t="s">
        <v>31</v>
      </c>
      <c r="C45" s="24" t="s">
        <v>14</v>
      </c>
      <c r="D45" s="5" t="s">
        <v>15</v>
      </c>
      <c r="E45" s="2" t="s">
        <v>31</v>
      </c>
      <c r="F45" s="2" t="s">
        <v>14</v>
      </c>
      <c r="G45" s="5" t="s">
        <v>15</v>
      </c>
      <c r="H45" s="2" t="s">
        <v>31</v>
      </c>
      <c r="I45" s="2" t="s">
        <v>14</v>
      </c>
      <c r="J45" s="5" t="s">
        <v>15</v>
      </c>
      <c r="K45" s="2" t="s">
        <v>31</v>
      </c>
      <c r="L45" s="2" t="s">
        <v>14</v>
      </c>
      <c r="M45" s="5" t="s">
        <v>15</v>
      </c>
      <c r="N45" s="2" t="s">
        <v>31</v>
      </c>
      <c r="O45" s="2" t="s">
        <v>14</v>
      </c>
      <c r="P45" s="5" t="s">
        <v>15</v>
      </c>
      <c r="Q45" s="2" t="s">
        <v>31</v>
      </c>
      <c r="R45" s="2" t="s">
        <v>14</v>
      </c>
      <c r="S45" s="5" t="s">
        <v>15</v>
      </c>
      <c r="T45" s="2" t="s">
        <v>31</v>
      </c>
      <c r="U45" s="2" t="s">
        <v>14</v>
      </c>
      <c r="V45" s="5" t="s">
        <v>15</v>
      </c>
      <c r="W45" s="2" t="s">
        <v>31</v>
      </c>
      <c r="X45" s="2" t="s">
        <v>14</v>
      </c>
      <c r="Y45" s="5" t="s">
        <v>15</v>
      </c>
      <c r="Z45" s="2" t="s">
        <v>31</v>
      </c>
      <c r="AA45" s="2" t="s">
        <v>14</v>
      </c>
      <c r="AB45" s="5" t="s">
        <v>15</v>
      </c>
      <c r="AC45" s="2" t="s">
        <v>31</v>
      </c>
      <c r="AD45" s="2" t="s">
        <v>14</v>
      </c>
      <c r="AE45" s="5" t="s">
        <v>15</v>
      </c>
      <c r="AF45" s="2" t="s">
        <v>31</v>
      </c>
      <c r="AG45" s="2" t="s">
        <v>14</v>
      </c>
      <c r="AH45" s="5" t="s">
        <v>15</v>
      </c>
      <c r="AI45" s="2" t="s">
        <v>31</v>
      </c>
      <c r="AJ45" s="2" t="s">
        <v>14</v>
      </c>
      <c r="AK45" s="5" t="s">
        <v>15</v>
      </c>
      <c r="AL45" s="12" t="s">
        <v>13</v>
      </c>
      <c r="AM45" s="12" t="s">
        <v>14</v>
      </c>
      <c r="AN45" s="11" t="s">
        <v>15</v>
      </c>
    </row>
    <row r="46" spans="1:40" ht="15.75" thickBot="1" x14ac:dyDescent="0.3">
      <c r="A46" s="10" t="s">
        <v>27</v>
      </c>
      <c r="B46" s="10">
        <v>460</v>
      </c>
      <c r="C46" s="10">
        <v>505</v>
      </c>
      <c r="D46" s="22">
        <f t="shared" ref="D46:D48" si="84">C46/B46*100%</f>
        <v>1.0978260869565217</v>
      </c>
      <c r="E46" s="10">
        <v>460</v>
      </c>
      <c r="F46" s="10">
        <v>408</v>
      </c>
      <c r="G46" s="22">
        <f t="shared" ref="G46:G48" si="85">F46/E46*100%</f>
        <v>0.88695652173913042</v>
      </c>
      <c r="H46" s="10">
        <v>460</v>
      </c>
      <c r="I46" s="9">
        <v>279</v>
      </c>
      <c r="J46" s="22">
        <f t="shared" ref="J46:J48" si="86">I46/H46*100%</f>
        <v>0.60652173913043483</v>
      </c>
      <c r="K46" s="10">
        <v>460</v>
      </c>
      <c r="L46" s="9">
        <v>377</v>
      </c>
      <c r="M46" s="22">
        <f t="shared" ref="M46:M48" si="87">L46/K46*100%</f>
        <v>0.81956521739130439</v>
      </c>
      <c r="N46" s="10">
        <v>460</v>
      </c>
      <c r="O46" s="9">
        <v>528</v>
      </c>
      <c r="P46" s="22">
        <f t="shared" ref="P46:P48" si="88">O46/N46*100%</f>
        <v>1.1478260869565218</v>
      </c>
      <c r="Q46" s="10">
        <v>460</v>
      </c>
      <c r="R46" s="10">
        <v>409</v>
      </c>
      <c r="S46" s="22">
        <f t="shared" ref="S46:S48" si="89">R46/Q46*100%</f>
        <v>0.88913043478260867</v>
      </c>
      <c r="T46" s="10">
        <v>460</v>
      </c>
      <c r="U46" s="9">
        <f>'[7]19 - RADIOLOGIA'!$D$54+'[7]19 - RADIOLOGIA'!$E$54</f>
        <v>535</v>
      </c>
      <c r="V46" s="22">
        <f t="shared" ref="V46:V48" si="90">U46/T46*100%</f>
        <v>1.1630434782608696</v>
      </c>
      <c r="W46" s="10">
        <v>460</v>
      </c>
      <c r="X46" s="9">
        <f>'[8]19 - RADIOLOGIA'!$D$54+'[8]19 - RADIOLOGIA'!$E$54</f>
        <v>332</v>
      </c>
      <c r="Y46" s="22">
        <f t="shared" ref="Y46:Y48" si="91">X46/W46*100%</f>
        <v>0.72173913043478266</v>
      </c>
      <c r="Z46" s="10">
        <v>460</v>
      </c>
      <c r="AA46" s="9">
        <f>'[9]19 - RADIOLOGIA'!$D$54+'[9]19 - RADIOLOGIA'!$E$54</f>
        <v>637</v>
      </c>
      <c r="AB46" s="22">
        <f t="shared" ref="AB46:AB48" si="92">AA46/Z46*100%</f>
        <v>1.3847826086956523</v>
      </c>
      <c r="AC46" s="10">
        <v>460</v>
      </c>
      <c r="AD46" s="9">
        <f>'[10]19 - RADIOLOGIA'!$D$54+'[10]19 - RADIOLOGIA'!$E$54</f>
        <v>600</v>
      </c>
      <c r="AE46" s="22">
        <f t="shared" ref="AE46:AE48" si="93">AD46/AC46*100%</f>
        <v>1.3043478260869565</v>
      </c>
      <c r="AF46" s="10">
        <v>460</v>
      </c>
      <c r="AG46" s="9">
        <f>'[11]19 - RADIOLOGIA'!$D$54+'[11]19 - RADIOLOGIA'!$E$54</f>
        <v>818</v>
      </c>
      <c r="AH46" s="22">
        <f t="shared" ref="AH46:AH48" si="94">AG46/AF46*100%</f>
        <v>1.7782608695652173</v>
      </c>
      <c r="AI46" s="10">
        <v>460</v>
      </c>
      <c r="AJ46" s="9">
        <f>'[12]19 - RADIOLOGIA'!$D$54+'[12]19 - RADIOLOGIA'!$E$54</f>
        <v>96</v>
      </c>
      <c r="AK46" s="22">
        <f t="shared" ref="AK46:AK48" si="95">AJ46/AI46*100%</f>
        <v>0.20869565217391303</v>
      </c>
      <c r="AL46" s="8">
        <f>SUM(B46+E46+H46+K46+N46+Q46+T46+W46+Z46+AC46+AF46+AI46)</f>
        <v>5520</v>
      </c>
      <c r="AM46" s="8">
        <f>SUM(AJ46+AG46+AD46+AA46+X46+U46+R46+O46+L46+F46+C46+I46)</f>
        <v>5524</v>
      </c>
      <c r="AN46" s="11">
        <f t="shared" ref="AN46:AN48" si="96">AM46/AL46*100%</f>
        <v>1.0007246376811594</v>
      </c>
    </row>
    <row r="47" spans="1:40" ht="20.100000000000001" customHeight="1" thickBot="1" x14ac:dyDescent="0.3">
      <c r="A47" s="10" t="s">
        <v>28</v>
      </c>
      <c r="B47" s="10">
        <v>100</v>
      </c>
      <c r="C47" s="10">
        <v>178</v>
      </c>
      <c r="D47" s="22">
        <f t="shared" si="84"/>
        <v>1.78</v>
      </c>
      <c r="E47" s="10">
        <v>100</v>
      </c>
      <c r="F47" s="10">
        <v>146</v>
      </c>
      <c r="G47" s="22">
        <f t="shared" si="85"/>
        <v>1.46</v>
      </c>
      <c r="H47" s="10">
        <v>100</v>
      </c>
      <c r="I47" s="9">
        <v>155</v>
      </c>
      <c r="J47" s="22">
        <f t="shared" si="86"/>
        <v>1.55</v>
      </c>
      <c r="K47" s="10">
        <v>100</v>
      </c>
      <c r="L47" s="9">
        <v>107</v>
      </c>
      <c r="M47" s="22">
        <f t="shared" si="87"/>
        <v>1.07</v>
      </c>
      <c r="N47" s="10">
        <v>100</v>
      </c>
      <c r="O47" s="9">
        <v>112</v>
      </c>
      <c r="P47" s="22">
        <f t="shared" si="88"/>
        <v>1.1200000000000001</v>
      </c>
      <c r="Q47" s="10">
        <v>100</v>
      </c>
      <c r="R47" s="10">
        <v>114</v>
      </c>
      <c r="S47" s="22">
        <f t="shared" si="89"/>
        <v>1.1399999999999999</v>
      </c>
      <c r="T47" s="10">
        <v>100</v>
      </c>
      <c r="U47" s="9">
        <f>'[7]19 - RADIOLOGIA'!$D$58+'[7]19 - RADIOLOGIA'!$E$58+'[7]19 - RADIOLOGIA'!$F$58</f>
        <v>87</v>
      </c>
      <c r="V47" s="22">
        <f t="shared" si="90"/>
        <v>0.87</v>
      </c>
      <c r="W47" s="10">
        <v>100</v>
      </c>
      <c r="X47" s="9">
        <f>'[8]19 - RADIOLOGIA'!$D$58+'[8]19 - RADIOLOGIA'!$E$58+'[8]19 - RADIOLOGIA'!$F$58</f>
        <v>0</v>
      </c>
      <c r="Y47" s="22">
        <f t="shared" si="91"/>
        <v>0</v>
      </c>
      <c r="Z47" s="10">
        <v>100</v>
      </c>
      <c r="AA47" s="9">
        <f>'[9]19 - RADIOLOGIA'!$D$58+'[9]19 - RADIOLOGIA'!$E$58+'[9]19 - RADIOLOGIA'!$F$58</f>
        <v>0</v>
      </c>
      <c r="AB47" s="22">
        <f t="shared" si="92"/>
        <v>0</v>
      </c>
      <c r="AC47" s="10">
        <v>100</v>
      </c>
      <c r="AD47" s="9">
        <f>'[10]19 - RADIOLOGIA'!$D$58+'[10]19 - RADIOLOGIA'!$E$58+'[10]19 - RADIOLOGIA'!$F$58</f>
        <v>0</v>
      </c>
      <c r="AE47" s="22">
        <f t="shared" si="93"/>
        <v>0</v>
      </c>
      <c r="AF47" s="10">
        <v>100</v>
      </c>
      <c r="AG47" s="9">
        <f>'[11]19 - RADIOLOGIA'!$D$58+'[11]19 - RADIOLOGIA'!$E$58+'[11]19 - RADIOLOGIA'!$F$58</f>
        <v>0</v>
      </c>
      <c r="AH47" s="22">
        <f t="shared" si="94"/>
        <v>0</v>
      </c>
      <c r="AI47" s="10">
        <v>100</v>
      </c>
      <c r="AJ47" s="9">
        <f>'[12]19 - RADIOLOGIA'!$D$58+'[12]19 - RADIOLOGIA'!$E$58+'[12]19 - RADIOLOGIA'!$F$58</f>
        <v>0</v>
      </c>
      <c r="AK47" s="22">
        <f t="shared" si="95"/>
        <v>0</v>
      </c>
      <c r="AL47" s="8">
        <f>SUM(B47+E47+H47+K47+N47+Q47+T47+W47+Z47+AC47+AF47+AI47)</f>
        <v>1200</v>
      </c>
      <c r="AM47" s="8">
        <f>C47+F47+I47+L47+O47+R47+U47+X47+AA47+AD47+AG47+AJ47</f>
        <v>899</v>
      </c>
      <c r="AN47" s="11">
        <f t="shared" si="96"/>
        <v>0.74916666666666665</v>
      </c>
    </row>
    <row r="48" spans="1:40" ht="20.100000000000001" customHeight="1" thickBot="1" x14ac:dyDescent="0.3">
      <c r="A48" s="10" t="s">
        <v>29</v>
      </c>
      <c r="B48" s="10">
        <v>20</v>
      </c>
      <c r="C48" s="10">
        <v>8</v>
      </c>
      <c r="D48" s="22">
        <f t="shared" si="84"/>
        <v>0.4</v>
      </c>
      <c r="E48" s="10">
        <v>20</v>
      </c>
      <c r="F48" s="10">
        <v>12</v>
      </c>
      <c r="G48" s="22">
        <f t="shared" si="85"/>
        <v>0.6</v>
      </c>
      <c r="H48" s="10">
        <v>20</v>
      </c>
      <c r="I48" s="10">
        <v>15</v>
      </c>
      <c r="J48" s="22">
        <f t="shared" si="86"/>
        <v>0.75</v>
      </c>
      <c r="K48" s="10">
        <v>20</v>
      </c>
      <c r="L48" s="10">
        <v>15</v>
      </c>
      <c r="M48" s="22">
        <f t="shared" si="87"/>
        <v>0.75</v>
      </c>
      <c r="N48" s="10">
        <v>20</v>
      </c>
      <c r="O48" s="10">
        <v>7</v>
      </c>
      <c r="P48" s="22">
        <f t="shared" si="88"/>
        <v>0.35</v>
      </c>
      <c r="Q48" s="10">
        <v>20</v>
      </c>
      <c r="R48" s="10">
        <v>6</v>
      </c>
      <c r="S48" s="22">
        <f t="shared" si="89"/>
        <v>0.3</v>
      </c>
      <c r="T48" s="10">
        <v>20</v>
      </c>
      <c r="U48" s="10">
        <f>'[7]16 - METODOS GRAFICOS'!$C$20</f>
        <v>10</v>
      </c>
      <c r="V48" s="22">
        <f t="shared" si="90"/>
        <v>0.5</v>
      </c>
      <c r="W48" s="10">
        <v>20</v>
      </c>
      <c r="X48" s="10">
        <f>'[8]16 - METODOS GRAFICOS'!$C$20</f>
        <v>12</v>
      </c>
      <c r="Y48" s="22">
        <f t="shared" si="91"/>
        <v>0.6</v>
      </c>
      <c r="Z48" s="10">
        <v>20</v>
      </c>
      <c r="AA48" s="10">
        <f>'[9]16 - METODOS GRAFICOS'!$C$20</f>
        <v>13</v>
      </c>
      <c r="AB48" s="22">
        <f t="shared" si="92"/>
        <v>0.65</v>
      </c>
      <c r="AC48" s="10">
        <v>20</v>
      </c>
      <c r="AD48" s="10">
        <f>'[10]16 - METODOS GRAFICOS'!$C$20</f>
        <v>14</v>
      </c>
      <c r="AE48" s="22">
        <f t="shared" si="93"/>
        <v>0.7</v>
      </c>
      <c r="AF48" s="10">
        <v>20</v>
      </c>
      <c r="AG48" s="10">
        <f>'[11]16 - METODOS GRAFICOS'!$C$20</f>
        <v>8</v>
      </c>
      <c r="AH48" s="22">
        <f t="shared" si="94"/>
        <v>0.4</v>
      </c>
      <c r="AI48" s="10">
        <v>20</v>
      </c>
      <c r="AJ48" s="10">
        <f>'[12]16 - METODOS GRAFICOS'!$C$20</f>
        <v>7</v>
      </c>
      <c r="AK48" s="22">
        <f t="shared" si="95"/>
        <v>0.35</v>
      </c>
      <c r="AL48" s="8">
        <f>SUM(B48+E48+H48+K48+N48+Q48+T48+W48+Z48+AC48+AF48+AI48)</f>
        <v>240</v>
      </c>
      <c r="AM48" s="8">
        <f>C48+F48+I48+L48+O48+R48+U48+X48+AA48+AD48+AG48+AJ48</f>
        <v>127</v>
      </c>
      <c r="AN48" s="11">
        <f t="shared" si="96"/>
        <v>0.52916666666666667</v>
      </c>
    </row>
    <row r="49" spans="1:40" s="6" customFormat="1" ht="20.100000000000001" customHeight="1" thickBot="1" x14ac:dyDescent="0.3">
      <c r="A49" s="12" t="s">
        <v>12</v>
      </c>
      <c r="B49" s="8">
        <f>SUM(B46:B48)</f>
        <v>580</v>
      </c>
      <c r="C49" s="8">
        <f t="shared" ref="C49:R49" si="97">SUM(C46:C48)</f>
        <v>691</v>
      </c>
      <c r="D49" s="11">
        <f>C49/B49*100%</f>
        <v>1.1913793103448276</v>
      </c>
      <c r="E49" s="8">
        <f>SUM(E46:E48)</f>
        <v>580</v>
      </c>
      <c r="F49" s="8">
        <f t="shared" si="97"/>
        <v>566</v>
      </c>
      <c r="G49" s="11">
        <f>F49/E49*100%</f>
        <v>0.97586206896551719</v>
      </c>
      <c r="H49" s="8">
        <f>SUM(H46:H48)</f>
        <v>580</v>
      </c>
      <c r="I49" s="8">
        <f t="shared" si="97"/>
        <v>449</v>
      </c>
      <c r="J49" s="11">
        <f>I49/H49*100%</f>
        <v>0.77413793103448281</v>
      </c>
      <c r="K49" s="8">
        <f>SUM(K46:K48)</f>
        <v>580</v>
      </c>
      <c r="L49" s="8">
        <f t="shared" si="97"/>
        <v>499</v>
      </c>
      <c r="M49" s="11">
        <f>L49/K49*100%</f>
        <v>0.8603448275862069</v>
      </c>
      <c r="N49" s="8">
        <f>SUM(N46:N48)</f>
        <v>580</v>
      </c>
      <c r="O49" s="8">
        <f t="shared" si="97"/>
        <v>647</v>
      </c>
      <c r="P49" s="11">
        <f>O49/N49*100%</f>
        <v>1.1155172413793104</v>
      </c>
      <c r="Q49" s="8">
        <f>SUM(Q46:Q48)</f>
        <v>580</v>
      </c>
      <c r="R49" s="8">
        <f t="shared" si="97"/>
        <v>529</v>
      </c>
      <c r="S49" s="11">
        <f>R49/Q49*100%</f>
        <v>0.91206896551724137</v>
      </c>
      <c r="T49" s="8">
        <f>SUM(T46:T48)</f>
        <v>580</v>
      </c>
      <c r="U49" s="8">
        <f t="shared" ref="U49" si="98">SUM(U46:U48)</f>
        <v>632</v>
      </c>
      <c r="V49" s="11">
        <f>U49/T49*100%</f>
        <v>1.0896551724137931</v>
      </c>
      <c r="W49" s="8">
        <f>SUM(W46:W48)</f>
        <v>580</v>
      </c>
      <c r="X49" s="8">
        <f t="shared" ref="X49" si="99">SUM(X46:X48)</f>
        <v>344</v>
      </c>
      <c r="Y49" s="11">
        <f>X49/W49*100%</f>
        <v>0.59310344827586203</v>
      </c>
      <c r="Z49" s="8">
        <f>SUM(Z46:Z48)</f>
        <v>580</v>
      </c>
      <c r="AA49" s="8">
        <f t="shared" ref="AA49" si="100">SUM(AA46:AA48)</f>
        <v>650</v>
      </c>
      <c r="AB49" s="11">
        <f>AA49/Z49*100%</f>
        <v>1.1206896551724137</v>
      </c>
      <c r="AC49" s="8">
        <f>SUM(AC46:AC48)</f>
        <v>580</v>
      </c>
      <c r="AD49" s="8">
        <f t="shared" ref="AD49" si="101">SUM(AD46:AD48)</f>
        <v>614</v>
      </c>
      <c r="AE49" s="11">
        <f>AD49/AC49*100%</f>
        <v>1.0586206896551724</v>
      </c>
      <c r="AF49" s="8">
        <f>SUM(AF46:AF48)</f>
        <v>580</v>
      </c>
      <c r="AG49" s="8">
        <f t="shared" ref="AG49" si="102">SUM(AG46:AG48)</f>
        <v>826</v>
      </c>
      <c r="AH49" s="11">
        <f>AG49/AF49*100%</f>
        <v>1.4241379310344828</v>
      </c>
      <c r="AI49" s="8">
        <f>SUM(AI46:AI48)</f>
        <v>580</v>
      </c>
      <c r="AJ49" s="8">
        <f>SUM(AJ46:AJ48)</f>
        <v>103</v>
      </c>
      <c r="AK49" s="11">
        <f>AJ49/AI49*100%</f>
        <v>0.17758620689655172</v>
      </c>
      <c r="AL49" s="8">
        <f t="shared" ref="AL49" si="103">SUM(B49+E49+H49+K49+N49+Q49+T49+W49+Z49+AC49+AF49+AI49)</f>
        <v>6960</v>
      </c>
      <c r="AM49" s="8">
        <f>SUM(AM46:AM48)</f>
        <v>6550</v>
      </c>
      <c r="AN49" s="11">
        <f t="shared" ref="AN49" si="104">AM49/AL49*100%</f>
        <v>0.94109195402298851</v>
      </c>
    </row>
    <row r="50" spans="1:40" ht="30" customHeight="1" x14ac:dyDescent="0.25">
      <c r="A50" s="31" t="s">
        <v>30</v>
      </c>
      <c r="B50" s="31"/>
      <c r="C50" s="31"/>
      <c r="D50" s="31"/>
      <c r="E50" s="31"/>
      <c r="F50" s="31"/>
      <c r="G50" s="31"/>
      <c r="H50" s="31"/>
      <c r="I50" s="31"/>
      <c r="J50" s="20"/>
      <c r="K50" s="20"/>
    </row>
    <row r="51" spans="1:40" x14ac:dyDescent="0.25">
      <c r="A51" s="7"/>
    </row>
    <row r="55" spans="1:40" x14ac:dyDescent="0.25">
      <c r="A55" s="6"/>
    </row>
  </sheetData>
  <mergeCells count="91">
    <mergeCell ref="A18:A19"/>
    <mergeCell ref="A6:F6"/>
    <mergeCell ref="A8:A9"/>
    <mergeCell ref="AL32:AN32"/>
    <mergeCell ref="AL8:AN8"/>
    <mergeCell ref="AL18:AN18"/>
    <mergeCell ref="B8:D8"/>
    <mergeCell ref="E8:G8"/>
    <mergeCell ref="H8:J8"/>
    <mergeCell ref="K8:M8"/>
    <mergeCell ref="N8:P8"/>
    <mergeCell ref="AC18:AE18"/>
    <mergeCell ref="AF18:AH18"/>
    <mergeCell ref="AI18:AK18"/>
    <mergeCell ref="Q8:S8"/>
    <mergeCell ref="T8:V8"/>
    <mergeCell ref="B4:AK4"/>
    <mergeCell ref="W8:Y8"/>
    <mergeCell ref="Z8:AB8"/>
    <mergeCell ref="AC8:AE8"/>
    <mergeCell ref="AL38:AN38"/>
    <mergeCell ref="AF8:AH8"/>
    <mergeCell ref="AI8:AK8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50:I50"/>
    <mergeCell ref="A43:AN43"/>
    <mergeCell ref="A25:AN25"/>
    <mergeCell ref="A31:AN31"/>
    <mergeCell ref="A37:AN37"/>
    <mergeCell ref="AL44:AN44"/>
    <mergeCell ref="A44:A45"/>
    <mergeCell ref="A38:A39"/>
    <mergeCell ref="AL26:AN26"/>
    <mergeCell ref="A32:A33"/>
    <mergeCell ref="A26:A27"/>
    <mergeCell ref="W26:Y26"/>
    <mergeCell ref="Z26:AB26"/>
    <mergeCell ref="AC26:AE26"/>
    <mergeCell ref="B26:D26"/>
    <mergeCell ref="E26:G26"/>
    <mergeCell ref="H26:J26"/>
    <mergeCell ref="K26:M26"/>
    <mergeCell ref="N26:P26"/>
    <mergeCell ref="AF26:AH26"/>
    <mergeCell ref="AI26:AK26"/>
    <mergeCell ref="B32:D32"/>
    <mergeCell ref="E32:G32"/>
    <mergeCell ref="H32:J32"/>
    <mergeCell ref="K32:M32"/>
    <mergeCell ref="N32:P32"/>
    <mergeCell ref="AF32:AH32"/>
    <mergeCell ref="AI32:AK32"/>
    <mergeCell ref="Q26:S26"/>
    <mergeCell ref="T26:V26"/>
    <mergeCell ref="W38:Y38"/>
    <mergeCell ref="Z38:AB38"/>
    <mergeCell ref="AC38:AE38"/>
    <mergeCell ref="AF38:AH38"/>
    <mergeCell ref="AI38:AK38"/>
    <mergeCell ref="Q32:S32"/>
    <mergeCell ref="T32:V32"/>
    <mergeCell ref="W32:Y32"/>
    <mergeCell ref="Z32:AB32"/>
    <mergeCell ref="AC32:AE32"/>
    <mergeCell ref="B38:D38"/>
    <mergeCell ref="E38:G38"/>
    <mergeCell ref="H38:J38"/>
    <mergeCell ref="K38:M38"/>
    <mergeCell ref="N38:P38"/>
    <mergeCell ref="B44:D44"/>
    <mergeCell ref="E44:G44"/>
    <mergeCell ref="H44:J44"/>
    <mergeCell ref="K44:M44"/>
    <mergeCell ref="N44:P44"/>
    <mergeCell ref="AF44:AH44"/>
    <mergeCell ref="AI44:AK44"/>
    <mergeCell ref="Q38:S38"/>
    <mergeCell ref="T38:V38"/>
    <mergeCell ref="Q44:S44"/>
    <mergeCell ref="T44:V44"/>
    <mergeCell ref="W44:Y44"/>
    <mergeCell ref="Z44:AB44"/>
    <mergeCell ref="AC44:AE44"/>
  </mergeCells>
  <phoneticPr fontId="19" type="noConversion"/>
  <printOptions horizontalCentered="1" verticalCentered="1"/>
  <pageMargins left="0" right="0" top="0" bottom="0" header="0" footer="0"/>
  <pageSetup paperSize="9" scale="38" orientation="landscape" verticalDpi="597" r:id="rId1"/>
  <ignoredErrors>
    <ignoredError sqref="D15 G15 J15 M15 L15 N15:AI15 D23:T23 C29:AI29 C35:T35 D49:T49 AM35:AN35 AN49:AO49 V23:W23 U35:AI35 V49:AI49 Y23:Z23 AB23:AC23 AE23:AF23 AH23:AI23 AK15 AK23 AK29 AJ35:AK35 AK4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Humberto Lima</cp:lastModifiedBy>
  <cp:lastPrinted>2023-06-13T12:58:00Z</cp:lastPrinted>
  <dcterms:created xsi:type="dcterms:W3CDTF">2020-12-14T19:05:34Z</dcterms:created>
  <dcterms:modified xsi:type="dcterms:W3CDTF">2024-01-10T19:29:57Z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