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-HMVJS\Sites\Conteúdo Acesso a Informação\1. Atividades e Resultados - Planilha de Produção\Relatório de Atividades Hospitalar\"/>
    </mc:Choice>
  </mc:AlternateContent>
  <xr:revisionPtr revIDLastSave="0" documentId="13_ncr:1_{3F538C1A-9AD1-4B92-B5BC-86CAD5D1D4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7" i="2" l="1"/>
  <c r="O46" i="2"/>
  <c r="O48" i="2"/>
  <c r="O40" i="2"/>
  <c r="O41" i="2" s="1"/>
  <c r="O34" i="2"/>
  <c r="O35" i="2" s="1"/>
  <c r="O28" i="2"/>
  <c r="O22" i="2"/>
  <c r="O21" i="2"/>
  <c r="O20" i="2"/>
  <c r="O14" i="2"/>
  <c r="O13" i="2"/>
  <c r="O12" i="2"/>
  <c r="O11" i="2"/>
  <c r="O10" i="2"/>
  <c r="P48" i="2"/>
  <c r="P47" i="2"/>
  <c r="P46" i="2"/>
  <c r="P40" i="2"/>
  <c r="P41" i="2" s="1"/>
  <c r="P34" i="2"/>
  <c r="P35" i="2" s="1"/>
  <c r="O29" i="2"/>
  <c r="P28" i="2"/>
  <c r="P29" i="2" s="1"/>
  <c r="P21" i="2"/>
  <c r="P22" i="2"/>
  <c r="P20" i="2"/>
  <c r="P11" i="2"/>
  <c r="P12" i="2"/>
  <c r="P13" i="2"/>
  <c r="P14" i="2"/>
  <c r="P10" i="2"/>
  <c r="C21" i="2"/>
  <c r="C20" i="2"/>
  <c r="C14" i="2"/>
  <c r="C13" i="2"/>
  <c r="C12" i="2"/>
  <c r="C11" i="2"/>
  <c r="C10" i="2"/>
  <c r="C28" i="2"/>
  <c r="E28" i="2"/>
  <c r="E14" i="2"/>
  <c r="E13" i="2"/>
  <c r="E12" i="2"/>
  <c r="E11" i="2"/>
  <c r="E10" i="2"/>
  <c r="E48" i="2"/>
  <c r="E47" i="2"/>
  <c r="E46" i="2"/>
  <c r="E40" i="2"/>
  <c r="E34" i="2"/>
  <c r="E22" i="2"/>
  <c r="E21" i="2"/>
  <c r="E20" i="2"/>
  <c r="D48" i="2"/>
  <c r="D47" i="2"/>
  <c r="D46" i="2"/>
  <c r="O49" i="2" l="1"/>
  <c r="O23" i="2"/>
  <c r="P49" i="2"/>
  <c r="P23" i="2"/>
  <c r="O15" i="2"/>
  <c r="P15" i="2"/>
  <c r="D28" i="2"/>
  <c r="D40" i="2" l="1"/>
  <c r="D34" i="2"/>
  <c r="C22" i="2"/>
  <c r="D22" i="2" l="1"/>
  <c r="D21" i="2"/>
  <c r="D20" i="2"/>
  <c r="D14" i="2"/>
  <c r="D13" i="2"/>
  <c r="D12" i="2"/>
  <c r="D11" i="2"/>
  <c r="D10" i="2"/>
  <c r="C48" i="2" l="1"/>
  <c r="C47" i="2"/>
  <c r="C46" i="2"/>
  <c r="C40" i="2"/>
  <c r="C34" i="2"/>
  <c r="C49" i="2" l="1"/>
  <c r="D49" i="2"/>
  <c r="E49" i="2"/>
  <c r="F49" i="2"/>
  <c r="H49" i="2"/>
  <c r="I49" i="2"/>
  <c r="J49" i="2"/>
  <c r="K49" i="2"/>
  <c r="L49" i="2"/>
  <c r="M49" i="2"/>
  <c r="N49" i="2"/>
  <c r="B49" i="2"/>
  <c r="N41" i="2"/>
  <c r="M41" i="2"/>
  <c r="L41" i="2"/>
  <c r="K41" i="2"/>
  <c r="J41" i="2"/>
  <c r="I41" i="2"/>
  <c r="H41" i="2"/>
  <c r="F41" i="2"/>
  <c r="E41" i="2"/>
  <c r="D41" i="2"/>
  <c r="C41" i="2"/>
  <c r="B41" i="2"/>
  <c r="N35" i="2"/>
  <c r="M35" i="2"/>
  <c r="L35" i="2"/>
  <c r="K35" i="2"/>
  <c r="J35" i="2"/>
  <c r="I35" i="2"/>
  <c r="H35" i="2"/>
  <c r="F35" i="2"/>
  <c r="E35" i="2"/>
  <c r="D35" i="2"/>
  <c r="C35" i="2"/>
  <c r="B35" i="2"/>
  <c r="C29" i="2"/>
  <c r="D29" i="2"/>
  <c r="F29" i="2"/>
  <c r="H29" i="2"/>
  <c r="I29" i="2"/>
  <c r="J29" i="2"/>
  <c r="K29" i="2"/>
  <c r="L29" i="2"/>
  <c r="M29" i="2"/>
  <c r="N29" i="2"/>
  <c r="B29" i="2"/>
  <c r="C23" i="2"/>
  <c r="D23" i="2"/>
  <c r="E23" i="2"/>
  <c r="F23" i="2"/>
  <c r="H23" i="2"/>
  <c r="I23" i="2"/>
  <c r="J23" i="2"/>
  <c r="K23" i="2"/>
  <c r="L23" i="2"/>
  <c r="M23" i="2"/>
  <c r="N23" i="2"/>
  <c r="D15" i="2"/>
  <c r="F15" i="2"/>
  <c r="H15" i="2"/>
  <c r="I15" i="2"/>
  <c r="J15" i="2"/>
  <c r="K15" i="2"/>
  <c r="L15" i="2"/>
  <c r="M15" i="2"/>
  <c r="N15" i="2"/>
  <c r="B23" i="2"/>
  <c r="Q46" i="2" l="1"/>
  <c r="Q48" i="2"/>
  <c r="Q47" i="2"/>
  <c r="Q49" i="2"/>
  <c r="Q35" i="2"/>
  <c r="Q40" i="2"/>
  <c r="Q41" i="2"/>
  <c r="Q34" i="2"/>
  <c r="Q29" i="2"/>
  <c r="Q22" i="2"/>
  <c r="Q28" i="2"/>
  <c r="Q23" i="2"/>
  <c r="Q20" i="2"/>
  <c r="Q21" i="2"/>
  <c r="B15" i="2" l="1"/>
  <c r="Q11" i="2" l="1"/>
  <c r="Q10" i="2"/>
  <c r="Q12" i="2"/>
  <c r="E15" i="2" l="1"/>
  <c r="E29" i="2"/>
  <c r="G15" i="2" l="1"/>
  <c r="G41" i="2" l="1"/>
  <c r="G35" i="2" l="1"/>
  <c r="G23" i="2" l="1"/>
  <c r="G49" i="2"/>
  <c r="G29" i="2"/>
  <c r="Q14" i="2"/>
  <c r="C15" i="2" l="1"/>
  <c r="Q15" i="2" s="1"/>
  <c r="Q13" i="2"/>
</calcChain>
</file>

<file path=xl/sharedStrings.xml><?xml version="1.0" encoding="utf-8"?>
<sst xmlns="http://schemas.openxmlformats.org/spreadsheetml/2006/main" count="202" uniqueCount="39">
  <si>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</si>
  <si>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</si>
  <si>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</si>
  <si>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</si>
  <si>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</si>
  <si>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</si>
  <si>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</si>
  <si>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</si>
  <si>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</si>
  <si>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</si>
  <si>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</si>
  <si>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</si>
  <si>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</si>
  <si>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</si>
  <si>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</si>
  <si>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</si>
  <si>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Consultas Subseqüentes</t>
  </si>
  <si>
    <t> 275 - SADT Externo </t>
  </si>
  <si>
    <t xml:space="preserve">Meta contratada mensal </t>
  </si>
  <si>
    <t>HOSPITAL MUNICIPAL VEREADOR JOSÉ STOROPOLLI</t>
  </si>
  <si>
    <t>Saídas Hospitalares</t>
  </si>
  <si>
    <t>Clínica Médica</t>
  </si>
  <si>
    <t>Clínica Cirúrgica</t>
  </si>
  <si>
    <t>Obstetrícia</t>
  </si>
  <si>
    <t>Pediatria</t>
  </si>
  <si>
    <t>Psiquiatria</t>
  </si>
  <si>
    <t>Atendimento Ambulatorial</t>
  </si>
  <si>
    <t xml:space="preserve">Primeiras Consultas </t>
  </si>
  <si>
    <t>Cirurgias Ambulatoriais</t>
  </si>
  <si>
    <t>Atividades Cirúrgicas</t>
  </si>
  <si>
    <t>Hospital Dia + Eletivas</t>
  </si>
  <si>
    <t>Consultas de Urgências e Emergências</t>
  </si>
  <si>
    <t>Pronto Atendimento</t>
  </si>
  <si>
    <t>Atendimento Domiciliar</t>
  </si>
  <si>
    <t>Melhor em Casa</t>
  </si>
  <si>
    <t>Ultrassonografia</t>
  </si>
  <si>
    <t>Tomografia</t>
  </si>
  <si>
    <t>Colonoscopia</t>
  </si>
  <si>
    <t>Fonte: Relatório Websaass - Plataforma Prestação de Contas 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</si>
</sst>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/>
    <xf numFmtId="9" fontId="0" fillId="0" borderId="0" xfId="42" applyFont="1" applyAlignment="1">
      <alignment horizontal="center"/>
    </xf>
    <xf numFmtId="9" fontId="16" fillId="0" borderId="11" xfId="42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3" fontId="16" fillId="33" borderId="11" xfId="0" applyNumberFormat="1" applyFont="1" applyFill="1" applyBorder="1" applyAlignment="1">
      <alignment horizontal="center" wrapText="1"/>
    </xf>
    <xf numFmtId="3" fontId="0" fillId="33" borderId="11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9" fontId="16" fillId="33" borderId="11" xfId="42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3" fontId="0" fillId="33" borderId="17" xfId="0" applyNumberFormat="1" applyFont="1" applyFill="1" applyBorder="1" applyAlignment="1">
      <alignment horizontal="center" wrapText="1"/>
    </xf>
    <xf numFmtId="9" fontId="16" fillId="33" borderId="17" xfId="42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9" fontId="0" fillId="33" borderId="0" xfId="42" applyFont="1" applyFill="1" applyAlignment="1">
      <alignment horizontal="center"/>
    </xf>
    <xf numFmtId="3" fontId="22" fillId="33" borderId="11" xfId="0" applyNumberFormat="1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3" fontId="23" fillId="33" borderId="11" xfId="0" applyNumberFormat="1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33" borderId="17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63300"/>
      <color rgb="FF009900"/>
      <color rgb="FF0000FF"/>
      <color rgb="FFA50021"/>
      <color rgb="FF009999"/>
      <color rgb="FF996633"/>
      <color rgb="FF66FFC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1</xdr:row>
      <xdr:rowOff>142875</xdr:rowOff>
    </xdr:from>
    <xdr:to>
      <xdr:col>15</xdr:col>
      <xdr:colOff>327422</xdr:colOff>
      <xdr:row>5</xdr:row>
      <xdr:rowOff>47625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275" y="33337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228599</xdr:colOff>
      <xdr:row>1</xdr:row>
      <xdr:rowOff>161924</xdr:rowOff>
    </xdr:from>
    <xdr:to>
      <xdr:col>0</xdr:col>
      <xdr:colOff>2171700</xdr:colOff>
      <xdr:row>5</xdr:row>
      <xdr:rowOff>33989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B34A7C2-1832-4D90-8281-1CC124F48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352424"/>
          <a:ext cx="1943101" cy="6340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Janeiro-%202022%20-%20Copi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Mar&#231;o-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DADOS%20ESTATISTICOS\Dados%20Estatisticos%20Fevereiro%202022%20-%20nov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DADOS%20ESTATISTICOS\Dados%20Estatisticos%20Mar&#231;o%202022%20-%20no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Fevereiro-%202022%20-%20Cop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Mar&#231;o-%202022%20-%20Cop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Janeiro-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DADOS%20ESTATISTICOS\Dados%20Estatisticos%20Janeiro%202022%20-%20nov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1\DADOS%20ESTATISTICOS\Dados%20Estatisticos%20Fevereiro%202022%20-%20nov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1\DADOS%20ESTATISTICOS\Dados%20Estatisticos%20Mar&#231;o%202022%20-%20nov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1\DADOS%20ESTATISTICOS\Dados%20Estatisticos%20Janeiro%202022%20-%20nov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ME\2022\CONTRATADA%20X%20REALIZADA\Contratada%20x%20Realizada%20-%20GEST&#195;O\Contrato%20de%20Gestao%20HMVJS%20Fevereiro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1">
          <cell r="C11">
            <v>386</v>
          </cell>
        </row>
        <row r="12">
          <cell r="C12">
            <v>334</v>
          </cell>
        </row>
        <row r="13">
          <cell r="C13">
            <v>182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20">
          <cell r="C20">
            <v>363</v>
          </cell>
        </row>
        <row r="26">
          <cell r="C26">
            <v>102</v>
          </cell>
        </row>
        <row r="27">
          <cell r="C27">
            <v>242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SCIH"/>
      <sheetName val="Banco Sangue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G11">
            <v>10709</v>
          </cell>
        </row>
      </sheetData>
      <sheetData sheetId="7">
        <row r="15">
          <cell r="B15">
            <v>119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B28">
            <v>235</v>
          </cell>
        </row>
      </sheetData>
      <sheetData sheetId="16">
        <row r="20">
          <cell r="C20">
            <v>5</v>
          </cell>
        </row>
      </sheetData>
      <sheetData sheetId="17">
        <row r="54">
          <cell r="D54">
            <v>286</v>
          </cell>
        </row>
      </sheetData>
      <sheetData sheetId="18"/>
      <sheetData sheetId="19">
        <row r="7">
          <cell r="B7">
            <v>986</v>
          </cell>
        </row>
      </sheetData>
      <sheetData sheetId="20"/>
      <sheetData sheetId="21">
        <row r="11">
          <cell r="C11">
            <v>155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G11">
            <v>13982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C20">
            <v>14</v>
          </cell>
        </row>
      </sheetData>
      <sheetData sheetId="17"/>
      <sheetData sheetId="18"/>
      <sheetData sheetId="19"/>
      <sheetData sheetId="20"/>
      <sheetData sheetId="21">
        <row r="11">
          <cell r="C11">
            <v>167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C11">
            <v>282</v>
          </cell>
        </row>
        <row r="12">
          <cell r="C12">
            <v>366</v>
          </cell>
        </row>
        <row r="13">
          <cell r="C13">
            <v>155</v>
          </cell>
        </row>
        <row r="14">
          <cell r="C14">
            <v>128</v>
          </cell>
        </row>
        <row r="15">
          <cell r="C15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1">
          <cell r="C11">
            <v>328</v>
          </cell>
        </row>
        <row r="12">
          <cell r="C12">
            <v>490</v>
          </cell>
        </row>
        <row r="13">
          <cell r="C13">
            <v>184</v>
          </cell>
        </row>
        <row r="14">
          <cell r="C14">
            <v>177</v>
          </cell>
        </row>
        <row r="15">
          <cell r="C15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4">
          <cell r="C14">
            <v>141</v>
          </cell>
        </row>
        <row r="15">
          <cell r="C15">
            <v>5</v>
          </cell>
        </row>
        <row r="26">
          <cell r="C26">
            <v>102</v>
          </cell>
        </row>
        <row r="27">
          <cell r="C27">
            <v>160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SCIH"/>
      <sheetName val="Banco Sangue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13002</v>
          </cell>
        </row>
      </sheetData>
      <sheetData sheetId="7">
        <row r="15">
          <cell r="B15">
            <v>102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B28">
            <v>262</v>
          </cell>
        </row>
      </sheetData>
      <sheetData sheetId="16">
        <row r="20">
          <cell r="C20">
            <v>5</v>
          </cell>
        </row>
      </sheetData>
      <sheetData sheetId="17">
        <row r="54">
          <cell r="D54">
            <v>424</v>
          </cell>
        </row>
      </sheetData>
      <sheetData sheetId="18"/>
      <sheetData sheetId="19">
        <row r="9">
          <cell r="B9">
            <v>164</v>
          </cell>
        </row>
      </sheetData>
      <sheetData sheetId="20"/>
      <sheetData sheetId="21">
        <row r="11">
          <cell r="C11">
            <v>177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SCIH"/>
      <sheetName val="Banco Sangue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>
        <row r="3">
          <cell r="B3">
            <v>2918</v>
          </cell>
        </row>
      </sheetData>
      <sheetData sheetId="5"/>
      <sheetData sheetId="6">
        <row r="11">
          <cell r="G11">
            <v>4859</v>
          </cell>
        </row>
      </sheetData>
      <sheetData sheetId="7"/>
      <sheetData sheetId="8"/>
      <sheetData sheetId="9"/>
      <sheetData sheetId="10">
        <row r="6">
          <cell r="E6"/>
        </row>
      </sheetData>
      <sheetData sheetId="11">
        <row r="14">
          <cell r="B14">
            <v>0</v>
          </cell>
        </row>
      </sheetData>
      <sheetData sheetId="12"/>
      <sheetData sheetId="13"/>
      <sheetData sheetId="14"/>
      <sheetData sheetId="15">
        <row r="107">
          <cell r="B107">
            <v>14</v>
          </cell>
        </row>
      </sheetData>
      <sheetData sheetId="16">
        <row r="3">
          <cell r="C3">
            <v>0</v>
          </cell>
        </row>
      </sheetData>
      <sheetData sheetId="17">
        <row r="11">
          <cell r="B11">
            <v>2761</v>
          </cell>
        </row>
        <row r="54">
          <cell r="D54">
            <v>629</v>
          </cell>
          <cell r="E54">
            <v>1</v>
          </cell>
          <cell r="F54">
            <v>10</v>
          </cell>
        </row>
        <row r="58">
          <cell r="D58">
            <v>125</v>
          </cell>
          <cell r="E58">
            <v>20</v>
          </cell>
          <cell r="F58">
            <v>5</v>
          </cell>
        </row>
      </sheetData>
      <sheetData sheetId="18"/>
      <sheetData sheetId="19">
        <row r="5">
          <cell r="B5">
            <v>704</v>
          </cell>
        </row>
        <row r="7">
          <cell r="B7">
            <v>986</v>
          </cell>
        </row>
        <row r="9">
          <cell r="B9">
            <v>343</v>
          </cell>
        </row>
        <row r="11">
          <cell r="B11">
            <v>181</v>
          </cell>
        </row>
        <row r="55">
          <cell r="B55">
            <v>0</v>
          </cell>
        </row>
      </sheetData>
      <sheetData sheetId="20">
        <row r="2">
          <cell r="B2">
            <v>508</v>
          </cell>
        </row>
      </sheetData>
      <sheetData sheetId="21">
        <row r="27">
          <cell r="C27">
            <v>3468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Banco Sangue"/>
      <sheetName val="SCIH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>
        <row r="3">
          <cell r="B3">
            <v>3221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7">
          <cell r="B107">
            <v>13</v>
          </cell>
        </row>
      </sheetData>
      <sheetData sheetId="16">
        <row r="3">
          <cell r="C3">
            <v>0</v>
          </cell>
        </row>
      </sheetData>
      <sheetData sheetId="17">
        <row r="11">
          <cell r="B11">
            <v>3239</v>
          </cell>
        </row>
        <row r="54">
          <cell r="D54">
            <v>629</v>
          </cell>
          <cell r="E54">
            <v>1</v>
          </cell>
          <cell r="F54">
            <v>10</v>
          </cell>
        </row>
        <row r="58">
          <cell r="D58">
            <v>100</v>
          </cell>
          <cell r="E58">
            <v>16</v>
          </cell>
          <cell r="F58">
            <v>1</v>
          </cell>
        </row>
      </sheetData>
      <sheetData sheetId="18"/>
      <sheetData sheetId="19">
        <row r="7">
          <cell r="B7">
            <v>1157</v>
          </cell>
        </row>
        <row r="9">
          <cell r="B9">
            <v>363</v>
          </cell>
        </row>
        <row r="11">
          <cell r="B11">
            <v>224</v>
          </cell>
        </row>
        <row r="55">
          <cell r="B55">
            <v>0</v>
          </cell>
        </row>
      </sheetData>
      <sheetData sheetId="20">
        <row r="2">
          <cell r="B2"/>
        </row>
      </sheetData>
      <sheetData sheetId="21">
        <row r="27">
          <cell r="C27">
            <v>3578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NTAS CONSUMO"/>
      <sheetName val="GASES MEDICINAIS"/>
      <sheetName val="OUVIDORIA"/>
      <sheetName val="S.SOCIAL"/>
      <sheetName val="SPR"/>
      <sheetName val="PA - EMERG"/>
      <sheetName val="FATURAMENTO + PRONT.REVIS."/>
      <sheetName val="UAN"/>
      <sheetName val="RH"/>
      <sheetName val="OBITOS "/>
      <sheetName val="BERÇARIO"/>
      <sheetName val="CME"/>
      <sheetName val="SCIH"/>
      <sheetName val="Banco Sangue"/>
      <sheetName val="C.O. E C.C"/>
      <sheetName val="Metodos Graficos + EDA"/>
      <sheetName val="RADIOLOGIA(RX-Ultrasom)"/>
      <sheetName val="LABORATORIO(PATOL.CLINICA)"/>
      <sheetName val="AMBULATORIO "/>
      <sheetName val="FISIOTERAPIA"/>
      <sheetName val="Melhor em Casa"/>
      <sheetName val="PORTARIA"/>
      <sheetName val="CONTABILIDADE"/>
      <sheetName val="Saída UTI por Clinica"/>
      <sheetName val="UTI ADULTO"/>
    </sheetNames>
    <sheetDataSet>
      <sheetData sheetId="0"/>
      <sheetData sheetId="1"/>
      <sheetData sheetId="2"/>
      <sheetData sheetId="3"/>
      <sheetData sheetId="4">
        <row r="3">
          <cell r="B3">
            <v>2997</v>
          </cell>
        </row>
      </sheetData>
      <sheetData sheetId="5"/>
      <sheetData sheetId="6">
        <row r="11">
          <cell r="G11">
            <v>13002</v>
          </cell>
        </row>
      </sheetData>
      <sheetData sheetId="7"/>
      <sheetData sheetId="8"/>
      <sheetData sheetId="9"/>
      <sheetData sheetId="10">
        <row r="6">
          <cell r="E6"/>
        </row>
      </sheetData>
      <sheetData sheetId="11">
        <row r="14">
          <cell r="B14">
            <v>174</v>
          </cell>
        </row>
      </sheetData>
      <sheetData sheetId="12"/>
      <sheetData sheetId="13"/>
      <sheetData sheetId="14"/>
      <sheetData sheetId="15">
        <row r="28">
          <cell r="B28">
            <v>202</v>
          </cell>
        </row>
      </sheetData>
      <sheetData sheetId="16">
        <row r="3">
          <cell r="C3">
            <v>0</v>
          </cell>
        </row>
      </sheetData>
      <sheetData sheetId="17">
        <row r="10">
          <cell r="H10">
            <v>3499</v>
          </cell>
        </row>
        <row r="54">
          <cell r="D54">
            <v>286</v>
          </cell>
          <cell r="E54">
            <v>0</v>
          </cell>
          <cell r="F54">
            <v>3</v>
          </cell>
        </row>
        <row r="58">
          <cell r="D58">
            <v>68</v>
          </cell>
          <cell r="E58">
            <v>29</v>
          </cell>
          <cell r="F58">
            <v>0</v>
          </cell>
        </row>
      </sheetData>
      <sheetData sheetId="18"/>
      <sheetData sheetId="19">
        <row r="5">
          <cell r="B5">
            <v>1175</v>
          </cell>
        </row>
        <row r="7">
          <cell r="B7">
            <v>963</v>
          </cell>
        </row>
        <row r="11">
          <cell r="B11">
            <v>48</v>
          </cell>
        </row>
      </sheetData>
      <sheetData sheetId="20">
        <row r="2">
          <cell r="B2">
            <v>508</v>
          </cell>
        </row>
      </sheetData>
      <sheetData sheetId="21">
        <row r="11">
          <cell r="C11"/>
        </row>
      </sheetData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/>
      <sheetData sheetId="2"/>
      <sheetData sheetId="3"/>
      <sheetData sheetId="4">
        <row r="14">
          <cell r="C14">
            <v>128</v>
          </cell>
        </row>
        <row r="26">
          <cell r="C26">
            <v>119</v>
          </cell>
        </row>
        <row r="27">
          <cell r="C27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3300"/>
    <pageSetUpPr fitToPage="1"/>
  </sheetPr>
  <dimension ref="A4:Q55"/>
  <sheetViews>
    <sheetView showGridLines="0" tabSelected="1" zoomScaleNormal="100" zoomScaleSheetLayoutView="100" workbookViewId="0">
      <pane xSplit="2" ySplit="9" topLeftCell="L41" activePane="bottomRight" state="frozen"/>
      <selection pane="topRight" activeCell="C1" sqref="C1"/>
      <selection pane="bottomLeft" activeCell="A10" sqref="A10"/>
      <selection pane="bottomRight" activeCell="O48" sqref="O48"/>
    </sheetView>
  </sheetViews>
  <sheetFormatPr defaultRowHeight="15" x14ac:dyDescent="0.25"/>
  <cols>
    <col min="1" max="1" width="38.85546875" style="1" customWidth="1"/>
    <col min="2" max="2" width="11.140625" style="1" customWidth="1"/>
    <col min="3" max="16" width="10.7109375" style="1" customWidth="1"/>
    <col min="17" max="17" width="10.7109375" style="5" customWidth="1"/>
    <col min="18" max="18" width="9.7109375" customWidth="1"/>
  </cols>
  <sheetData>
    <row r="4" spans="1:17" ht="15" customHeight="1" x14ac:dyDescent="0.35">
      <c r="B4" s="34" t="s">
        <v>19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1:17" ht="15" customHeight="1" thickBot="1" x14ac:dyDescent="0.3">
      <c r="A6" s="35"/>
      <c r="B6" s="35"/>
      <c r="C6" s="35"/>
      <c r="D6" s="35"/>
    </row>
    <row r="7" spans="1:17" ht="20.100000000000001" customHeight="1" thickBot="1" x14ac:dyDescent="0.3">
      <c r="A7" s="8" t="s">
        <v>20</v>
      </c>
    </row>
    <row r="8" spans="1:17" ht="20.100000000000001" customHeight="1" thickBot="1" x14ac:dyDescent="0.3">
      <c r="A8" s="36"/>
      <c r="B8" s="41" t="s">
        <v>18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2" t="s">
        <v>11</v>
      </c>
      <c r="O8" s="38" t="s">
        <v>12</v>
      </c>
      <c r="P8" s="39"/>
      <c r="Q8" s="40"/>
    </row>
    <row r="9" spans="1:17" ht="27.75" customHeight="1" thickBot="1" x14ac:dyDescent="0.3">
      <c r="A9" s="37"/>
      <c r="B9" s="42"/>
      <c r="C9" s="3" t="s">
        <v>14</v>
      </c>
      <c r="D9" s="3" t="s">
        <v>14</v>
      </c>
      <c r="E9" s="3" t="s">
        <v>14</v>
      </c>
      <c r="F9" s="3" t="s">
        <v>14</v>
      </c>
      <c r="G9" s="3" t="s">
        <v>14</v>
      </c>
      <c r="H9" s="3" t="s">
        <v>14</v>
      </c>
      <c r="I9" s="3" t="s">
        <v>14</v>
      </c>
      <c r="J9" s="3" t="s">
        <v>14</v>
      </c>
      <c r="K9" s="3" t="s">
        <v>14</v>
      </c>
      <c r="L9" s="3" t="s">
        <v>14</v>
      </c>
      <c r="M9" s="3" t="s">
        <v>14</v>
      </c>
      <c r="N9" s="3" t="s">
        <v>14</v>
      </c>
      <c r="O9" s="3" t="s">
        <v>13</v>
      </c>
      <c r="P9" s="3" t="s">
        <v>14</v>
      </c>
      <c r="Q9" s="6" t="s">
        <v>15</v>
      </c>
    </row>
    <row r="10" spans="1:17" ht="20.100000000000001" customHeight="1" thickBot="1" x14ac:dyDescent="0.3">
      <c r="A10" s="12" t="s">
        <v>21</v>
      </c>
      <c r="B10" s="11">
        <v>240</v>
      </c>
      <c r="C10" s="11">
        <f>'[1]Contr x Real (2)'!$C$11</f>
        <v>386</v>
      </c>
      <c r="D10" s="22">
        <f>'[2]Contr x Real (2)'!$C$11</f>
        <v>282</v>
      </c>
      <c r="E10" s="22">
        <f>'[3]Contr x Real (2)'!$C$11</f>
        <v>328</v>
      </c>
      <c r="F10" s="11">
        <v>282</v>
      </c>
      <c r="G10" s="11">
        <v>327</v>
      </c>
      <c r="H10" s="11">
        <v>386</v>
      </c>
      <c r="I10" s="11"/>
      <c r="J10" s="11"/>
      <c r="K10" s="22"/>
      <c r="L10" s="11"/>
      <c r="M10" s="11"/>
      <c r="N10" s="22"/>
      <c r="O10" s="10">
        <f>B10*6</f>
        <v>1440</v>
      </c>
      <c r="P10" s="10">
        <f>SUM(C10:N10)</f>
        <v>1991</v>
      </c>
      <c r="Q10" s="13">
        <f>P10/O10*100%</f>
        <v>1.382638888888889</v>
      </c>
    </row>
    <row r="11" spans="1:17" ht="20.100000000000001" customHeight="1" thickBot="1" x14ac:dyDescent="0.3">
      <c r="A11" s="12" t="s">
        <v>22</v>
      </c>
      <c r="B11" s="11">
        <v>255</v>
      </c>
      <c r="C11" s="11">
        <f>'[1]Contr x Real (2)'!$C$12</f>
        <v>334</v>
      </c>
      <c r="D11" s="22">
        <f>'[2]Contr x Real (2)'!$C$12</f>
        <v>366</v>
      </c>
      <c r="E11" s="22">
        <f>'[3]Contr x Real (2)'!$C$12</f>
        <v>490</v>
      </c>
      <c r="F11" s="11">
        <v>436</v>
      </c>
      <c r="G11" s="11">
        <v>256</v>
      </c>
      <c r="H11" s="11">
        <v>462</v>
      </c>
      <c r="I11" s="11"/>
      <c r="J11" s="11"/>
      <c r="K11" s="22"/>
      <c r="L11" s="11"/>
      <c r="M11" s="11"/>
      <c r="N11" s="22"/>
      <c r="O11" s="10">
        <f>B11*6</f>
        <v>1530</v>
      </c>
      <c r="P11" s="10">
        <f t="shared" ref="P11:P14" si="0">SUM(C11:N11)</f>
        <v>2344</v>
      </c>
      <c r="Q11" s="13">
        <f t="shared" ref="Q11:Q15" si="1">P11/O11*100%</f>
        <v>1.5320261437908498</v>
      </c>
    </row>
    <row r="12" spans="1:17" ht="20.100000000000001" customHeight="1" thickBot="1" x14ac:dyDescent="0.3">
      <c r="A12" s="12" t="s">
        <v>23</v>
      </c>
      <c r="B12" s="11">
        <v>215</v>
      </c>
      <c r="C12" s="11">
        <f>'[1]Contr x Real (2)'!$C$13</f>
        <v>182</v>
      </c>
      <c r="D12" s="22">
        <f>'[2]Contr x Real (2)'!$C$13</f>
        <v>155</v>
      </c>
      <c r="E12" s="22">
        <f>'[3]Contr x Real (2)'!$C$13</f>
        <v>184</v>
      </c>
      <c r="F12" s="11">
        <v>170</v>
      </c>
      <c r="G12" s="11">
        <v>168</v>
      </c>
      <c r="H12" s="11">
        <v>158</v>
      </c>
      <c r="I12" s="11"/>
      <c r="J12" s="11"/>
      <c r="K12" s="22"/>
      <c r="L12" s="11"/>
      <c r="M12" s="11"/>
      <c r="N12" s="22"/>
      <c r="O12" s="10">
        <f>B12*6</f>
        <v>1290</v>
      </c>
      <c r="P12" s="10">
        <f t="shared" si="0"/>
        <v>1017</v>
      </c>
      <c r="Q12" s="13">
        <f t="shared" si="1"/>
        <v>0.78837209302325584</v>
      </c>
    </row>
    <row r="13" spans="1:17" ht="20.100000000000001" customHeight="1" thickBot="1" x14ac:dyDescent="0.3">
      <c r="A13" s="12" t="s">
        <v>24</v>
      </c>
      <c r="B13" s="11">
        <v>160</v>
      </c>
      <c r="C13" s="11">
        <f>'[4]Contr x Real (2)'!$C$14</f>
        <v>141</v>
      </c>
      <c r="D13" s="22">
        <f>'[2]Contr x Real (2)'!$C$14</f>
        <v>128</v>
      </c>
      <c r="E13" s="22">
        <f>'[3]Contr x Real (2)'!$C$14</f>
        <v>177</v>
      </c>
      <c r="F13" s="11">
        <v>178</v>
      </c>
      <c r="G13" s="11">
        <v>174</v>
      </c>
      <c r="H13" s="11">
        <v>213</v>
      </c>
      <c r="I13" s="11"/>
      <c r="J13" s="11"/>
      <c r="K13" s="22"/>
      <c r="L13" s="11"/>
      <c r="M13" s="11"/>
      <c r="N13" s="22"/>
      <c r="O13" s="10">
        <f>B13*6</f>
        <v>960</v>
      </c>
      <c r="P13" s="10">
        <f t="shared" si="0"/>
        <v>1011</v>
      </c>
      <c r="Q13" s="13">
        <f t="shared" si="1"/>
        <v>1.0531250000000001</v>
      </c>
    </row>
    <row r="14" spans="1:17" ht="20.100000000000001" customHeight="1" thickBot="1" x14ac:dyDescent="0.3">
      <c r="A14" s="12" t="s">
        <v>25</v>
      </c>
      <c r="B14" s="11">
        <v>15</v>
      </c>
      <c r="C14" s="11">
        <f>'[4]Contr x Real (2)'!$C$15</f>
        <v>5</v>
      </c>
      <c r="D14" s="22">
        <f>'[2]Contr x Real (2)'!$C$15</f>
        <v>7</v>
      </c>
      <c r="E14" s="22">
        <f>'[3]Contr x Real (2)'!$C$15</f>
        <v>6</v>
      </c>
      <c r="F14" s="11">
        <v>10</v>
      </c>
      <c r="G14" s="11">
        <v>7</v>
      </c>
      <c r="H14" s="11">
        <v>9</v>
      </c>
      <c r="I14" s="11"/>
      <c r="J14" s="11"/>
      <c r="K14" s="22"/>
      <c r="L14" s="11"/>
      <c r="M14" s="11"/>
      <c r="N14" s="22"/>
      <c r="O14" s="10">
        <f>B14*6</f>
        <v>90</v>
      </c>
      <c r="P14" s="10">
        <f t="shared" si="0"/>
        <v>44</v>
      </c>
      <c r="Q14" s="13">
        <f t="shared" si="1"/>
        <v>0.48888888888888887</v>
      </c>
    </row>
    <row r="15" spans="1:17" s="4" customFormat="1" ht="20.100000000000001" customHeight="1" thickBot="1" x14ac:dyDescent="0.3">
      <c r="A15" s="14" t="s">
        <v>12</v>
      </c>
      <c r="B15" s="10">
        <f>SUM(B10:B14)</f>
        <v>885</v>
      </c>
      <c r="C15" s="10">
        <f t="shared" ref="C15:N15" si="2">SUM(C10:C14)</f>
        <v>1048</v>
      </c>
      <c r="D15" s="10">
        <f t="shared" si="2"/>
        <v>938</v>
      </c>
      <c r="E15" s="10">
        <f t="shared" si="2"/>
        <v>1185</v>
      </c>
      <c r="F15" s="10">
        <f t="shared" si="2"/>
        <v>1076</v>
      </c>
      <c r="G15" s="10">
        <f t="shared" si="2"/>
        <v>932</v>
      </c>
      <c r="H15" s="10">
        <f t="shared" si="2"/>
        <v>1228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  <c r="M15" s="10">
        <f t="shared" si="2"/>
        <v>0</v>
      </c>
      <c r="N15" s="10">
        <f t="shared" si="2"/>
        <v>0</v>
      </c>
      <c r="O15" s="10">
        <f>SUM(O10:O14)</f>
        <v>5310</v>
      </c>
      <c r="P15" s="10">
        <f>SUM(P10:P14)</f>
        <v>6407</v>
      </c>
      <c r="Q15" s="13">
        <f t="shared" si="1"/>
        <v>1.2065913370998116</v>
      </c>
    </row>
    <row r="16" spans="1:17" ht="20.100000000000001" customHeight="1" thickBot="1" x14ac:dyDescent="0.3">
      <c r="A16" s="15"/>
      <c r="B16" s="16"/>
      <c r="C16" s="16"/>
      <c r="D16" s="16"/>
      <c r="E16" s="16"/>
      <c r="F16" s="15"/>
      <c r="G16" s="15"/>
      <c r="H16" s="16"/>
      <c r="I16" s="16"/>
      <c r="J16" s="16"/>
      <c r="K16" s="16"/>
      <c r="L16" s="16"/>
      <c r="M16" s="16"/>
      <c r="N16" s="15"/>
      <c r="O16" s="16"/>
      <c r="P16" s="16"/>
      <c r="Q16" s="17"/>
    </row>
    <row r="17" spans="1:17" ht="20.100000000000001" customHeight="1" thickBot="1" x14ac:dyDescent="0.3">
      <c r="A17" s="29" t="s">
        <v>26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20.100000000000001" customHeight="1" thickBot="1" x14ac:dyDescent="0.3">
      <c r="A18" s="30"/>
      <c r="B18" s="32" t="s">
        <v>18</v>
      </c>
      <c r="C18" s="18" t="s">
        <v>0</v>
      </c>
      <c r="D18" s="18" t="s">
        <v>1</v>
      </c>
      <c r="E18" s="18" t="s">
        <v>2</v>
      </c>
      <c r="F18" s="18" t="s">
        <v>3</v>
      </c>
      <c r="G18" s="18" t="s">
        <v>4</v>
      </c>
      <c r="H18" s="18" t="s">
        <v>5</v>
      </c>
      <c r="I18" s="18" t="s">
        <v>6</v>
      </c>
      <c r="J18" s="18" t="s">
        <v>7</v>
      </c>
      <c r="K18" s="18" t="s">
        <v>8</v>
      </c>
      <c r="L18" s="18" t="s">
        <v>9</v>
      </c>
      <c r="M18" s="18" t="s">
        <v>10</v>
      </c>
      <c r="N18" s="18" t="s">
        <v>11</v>
      </c>
      <c r="O18" s="25" t="s">
        <v>12</v>
      </c>
      <c r="P18" s="26"/>
      <c r="Q18" s="27"/>
    </row>
    <row r="19" spans="1:17" ht="25.5" customHeight="1" thickBot="1" x14ac:dyDescent="0.3">
      <c r="A19" s="31"/>
      <c r="B19" s="33"/>
      <c r="C19" s="14" t="s">
        <v>14</v>
      </c>
      <c r="D19" s="14" t="s">
        <v>14</v>
      </c>
      <c r="E19" s="14" t="s">
        <v>14</v>
      </c>
      <c r="F19" s="14" t="s">
        <v>14</v>
      </c>
      <c r="G19" s="14" t="s">
        <v>14</v>
      </c>
      <c r="H19" s="14" t="s">
        <v>14</v>
      </c>
      <c r="I19" s="14" t="s">
        <v>14</v>
      </c>
      <c r="J19" s="14" t="s">
        <v>14</v>
      </c>
      <c r="K19" s="14" t="s">
        <v>14</v>
      </c>
      <c r="L19" s="14" t="s">
        <v>14</v>
      </c>
      <c r="M19" s="14" t="s">
        <v>14</v>
      </c>
      <c r="N19" s="14" t="s">
        <v>14</v>
      </c>
      <c r="O19" s="14" t="s">
        <v>13</v>
      </c>
      <c r="P19" s="14" t="s">
        <v>14</v>
      </c>
      <c r="Q19" s="13" t="s">
        <v>15</v>
      </c>
    </row>
    <row r="20" spans="1:17" ht="20.100000000000001" customHeight="1" thickBot="1" x14ac:dyDescent="0.3">
      <c r="A20" s="12" t="s">
        <v>27</v>
      </c>
      <c r="B20" s="11">
        <v>500</v>
      </c>
      <c r="C20" s="11">
        <f>'[5]AMBULATORIO '!$B$9</f>
        <v>164</v>
      </c>
      <c r="D20" s="22">
        <f>'[6]AMBULATORIO '!$B$9</f>
        <v>343</v>
      </c>
      <c r="E20" s="22">
        <f>'[7]AMBULATORIO '!$B$9</f>
        <v>363</v>
      </c>
      <c r="F20" s="11">
        <v>285</v>
      </c>
      <c r="G20" s="11">
        <v>4</v>
      </c>
      <c r="H20" s="11">
        <v>363</v>
      </c>
      <c r="I20" s="11"/>
      <c r="J20" s="11"/>
      <c r="K20" s="22"/>
      <c r="L20" s="11"/>
      <c r="M20" s="11"/>
      <c r="N20" s="22"/>
      <c r="O20" s="10">
        <f>B20*6</f>
        <v>3000</v>
      </c>
      <c r="P20" s="10">
        <f>SUM(C20:N20)</f>
        <v>1522</v>
      </c>
      <c r="Q20" s="13">
        <f>P20/O20*100%</f>
        <v>0.5073333333333333</v>
      </c>
    </row>
    <row r="21" spans="1:17" ht="20.100000000000001" customHeight="1" thickBot="1" x14ac:dyDescent="0.3">
      <c r="A21" s="12" t="s">
        <v>16</v>
      </c>
      <c r="B21" s="11">
        <v>1400</v>
      </c>
      <c r="C21" s="11">
        <f>'[8]AMBULATORIO '!$B$7+'[8]AMBULATORIO '!$B$11</f>
        <v>1011</v>
      </c>
      <c r="D21" s="22">
        <f>'[6]AMBULATORIO '!$B$7+'[6]AMBULATORIO '!$B$11</f>
        <v>1167</v>
      </c>
      <c r="E21" s="22">
        <f>'[7]AMBULATORIO '!$B$7+'[7]AMBULATORIO '!$B$11</f>
        <v>1381</v>
      </c>
      <c r="F21" s="11">
        <v>1230</v>
      </c>
      <c r="G21" s="11">
        <v>635</v>
      </c>
      <c r="H21" s="11">
        <v>1381</v>
      </c>
      <c r="I21" s="11"/>
      <c r="J21" s="11"/>
      <c r="K21" s="22"/>
      <c r="L21" s="11"/>
      <c r="M21" s="11"/>
      <c r="N21" s="22"/>
      <c r="O21" s="10">
        <f>B21*6</f>
        <v>8400</v>
      </c>
      <c r="P21" s="10">
        <f t="shared" ref="P21:P22" si="3">SUM(C21:N21)</f>
        <v>6805</v>
      </c>
      <c r="Q21" s="13">
        <f t="shared" ref="Q21:Q23" si="4">P21/O21*100%</f>
        <v>0.81011904761904763</v>
      </c>
    </row>
    <row r="22" spans="1:17" ht="20.100000000000001" customHeight="1" thickBot="1" x14ac:dyDescent="0.3">
      <c r="A22" s="12" t="s">
        <v>28</v>
      </c>
      <c r="B22" s="11">
        <v>100</v>
      </c>
      <c r="C22" s="11">
        <f>'[6]AMBULATORIO '!$B$55</f>
        <v>0</v>
      </c>
      <c r="D22" s="22">
        <f>'[6]AMBULATORIO '!$B$55</f>
        <v>0</v>
      </c>
      <c r="E22" s="22">
        <f>'[7]AMBULATORIO '!$B$55</f>
        <v>0</v>
      </c>
      <c r="F22" s="11">
        <v>0</v>
      </c>
      <c r="G22" s="11">
        <v>0</v>
      </c>
      <c r="H22" s="11">
        <v>0</v>
      </c>
      <c r="I22" s="11"/>
      <c r="J22" s="11"/>
      <c r="K22" s="22"/>
      <c r="L22" s="11"/>
      <c r="M22" s="11"/>
      <c r="N22" s="22"/>
      <c r="O22" s="10">
        <f>B22*6</f>
        <v>600</v>
      </c>
      <c r="P22" s="10">
        <f t="shared" si="3"/>
        <v>0</v>
      </c>
      <c r="Q22" s="13">
        <f t="shared" si="4"/>
        <v>0</v>
      </c>
    </row>
    <row r="23" spans="1:17" s="7" customFormat="1" ht="20.100000000000001" customHeight="1" thickBot="1" x14ac:dyDescent="0.3">
      <c r="A23" s="14" t="s">
        <v>12</v>
      </c>
      <c r="B23" s="10">
        <f>SUM(B20:B22)</f>
        <v>2000</v>
      </c>
      <c r="C23" s="10">
        <f t="shared" ref="C23:N23" si="5">SUM(C20:C22)</f>
        <v>1175</v>
      </c>
      <c r="D23" s="10">
        <f t="shared" si="5"/>
        <v>1510</v>
      </c>
      <c r="E23" s="10">
        <f t="shared" si="5"/>
        <v>1744</v>
      </c>
      <c r="F23" s="10">
        <f t="shared" si="5"/>
        <v>1515</v>
      </c>
      <c r="G23" s="10">
        <f t="shared" si="5"/>
        <v>639</v>
      </c>
      <c r="H23" s="10">
        <f t="shared" si="5"/>
        <v>1744</v>
      </c>
      <c r="I23" s="10">
        <f t="shared" si="5"/>
        <v>0</v>
      </c>
      <c r="J23" s="10">
        <f t="shared" si="5"/>
        <v>0</v>
      </c>
      <c r="K23" s="10">
        <f t="shared" si="5"/>
        <v>0</v>
      </c>
      <c r="L23" s="10">
        <f t="shared" si="5"/>
        <v>0</v>
      </c>
      <c r="M23" s="10">
        <f t="shared" si="5"/>
        <v>0</v>
      </c>
      <c r="N23" s="10">
        <f t="shared" si="5"/>
        <v>0</v>
      </c>
      <c r="O23" s="10">
        <f>SUM(O20:O22)</f>
        <v>12000</v>
      </c>
      <c r="P23" s="10">
        <f>SUM(P20:P22)</f>
        <v>8327</v>
      </c>
      <c r="Q23" s="13">
        <f t="shared" si="4"/>
        <v>0.69391666666666663</v>
      </c>
    </row>
    <row r="24" spans="1:17" ht="20.100000000000001" customHeight="1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</row>
    <row r="25" spans="1:17" ht="20.100000000000001" customHeight="1" thickBot="1" x14ac:dyDescent="0.3">
      <c r="A25" s="29" t="s">
        <v>29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20.100000000000001" customHeight="1" thickBot="1" x14ac:dyDescent="0.3">
      <c r="A26" s="30"/>
      <c r="B26" s="32" t="s">
        <v>18</v>
      </c>
      <c r="C26" s="18" t="s">
        <v>0</v>
      </c>
      <c r="D26" s="18" t="s">
        <v>1</v>
      </c>
      <c r="E26" s="18" t="s">
        <v>2</v>
      </c>
      <c r="F26" s="18" t="s">
        <v>3</v>
      </c>
      <c r="G26" s="18" t="s">
        <v>4</v>
      </c>
      <c r="H26" s="18" t="s">
        <v>5</v>
      </c>
      <c r="I26" s="18" t="s">
        <v>6</v>
      </c>
      <c r="J26" s="18" t="s">
        <v>7</v>
      </c>
      <c r="K26" s="18" t="s">
        <v>8</v>
      </c>
      <c r="L26" s="18" t="s">
        <v>9</v>
      </c>
      <c r="M26" s="18" t="s">
        <v>10</v>
      </c>
      <c r="N26" s="18" t="s">
        <v>11</v>
      </c>
      <c r="O26" s="25" t="s">
        <v>12</v>
      </c>
      <c r="P26" s="26"/>
      <c r="Q26" s="27"/>
    </row>
    <row r="27" spans="1:17" ht="27.75" customHeight="1" thickBot="1" x14ac:dyDescent="0.3">
      <c r="A27" s="31"/>
      <c r="B27" s="33"/>
      <c r="C27" s="14" t="s">
        <v>14</v>
      </c>
      <c r="D27" s="14" t="s">
        <v>14</v>
      </c>
      <c r="E27" s="14" t="s">
        <v>14</v>
      </c>
      <c r="F27" s="14" t="s">
        <v>14</v>
      </c>
      <c r="G27" s="14" t="s">
        <v>14</v>
      </c>
      <c r="H27" s="14" t="s">
        <v>14</v>
      </c>
      <c r="I27" s="14" t="s">
        <v>14</v>
      </c>
      <c r="J27" s="14" t="s">
        <v>14</v>
      </c>
      <c r="K27" s="14" t="s">
        <v>14</v>
      </c>
      <c r="L27" s="14" t="s">
        <v>14</v>
      </c>
      <c r="M27" s="14" t="s">
        <v>14</v>
      </c>
      <c r="N27" s="14" t="s">
        <v>14</v>
      </c>
      <c r="O27" s="14" t="s">
        <v>13</v>
      </c>
      <c r="P27" s="14" t="s">
        <v>14</v>
      </c>
      <c r="Q27" s="13" t="s">
        <v>15</v>
      </c>
    </row>
    <row r="28" spans="1:17" ht="20.100000000000001" customHeight="1" thickBot="1" x14ac:dyDescent="0.3">
      <c r="A28" s="12" t="s">
        <v>30</v>
      </c>
      <c r="B28" s="11">
        <v>400</v>
      </c>
      <c r="C28" s="11">
        <f>'[4]Contr x Real (2)'!$C$26+'[4]Contr x Real (2)'!$C$27</f>
        <v>262</v>
      </c>
      <c r="D28" s="22">
        <f>'[9]Contr x Real (2)'!$C$26+'[9]Contr x Real (2)'!$C$27</f>
        <v>235</v>
      </c>
      <c r="E28" s="22">
        <f>'[10]Contr x Real (2)'!$C$26+'[10]Contr x Real (2)'!$C$27</f>
        <v>344</v>
      </c>
      <c r="F28" s="11">
        <v>385</v>
      </c>
      <c r="G28" s="11">
        <v>130</v>
      </c>
      <c r="H28" s="11">
        <v>404</v>
      </c>
      <c r="I28" s="11"/>
      <c r="J28" s="11"/>
      <c r="K28" s="22"/>
      <c r="L28" s="11"/>
      <c r="M28" s="11"/>
      <c r="N28" s="22"/>
      <c r="O28" s="10">
        <f>B28*6</f>
        <v>2400</v>
      </c>
      <c r="P28" s="10">
        <f>SUM(C28:N28)</f>
        <v>1760</v>
      </c>
      <c r="Q28" s="13">
        <f t="shared" ref="Q28" si="6">P28/O28*100%</f>
        <v>0.73333333333333328</v>
      </c>
    </row>
    <row r="29" spans="1:17" s="7" customFormat="1" ht="20.100000000000001" customHeight="1" thickBot="1" x14ac:dyDescent="0.3">
      <c r="A29" s="14" t="s">
        <v>12</v>
      </c>
      <c r="B29" s="10">
        <f>SUM(B28)</f>
        <v>400</v>
      </c>
      <c r="C29" s="10">
        <f t="shared" ref="C29:N29" si="7">SUM(C28)</f>
        <v>262</v>
      </c>
      <c r="D29" s="10">
        <f t="shared" si="7"/>
        <v>235</v>
      </c>
      <c r="E29" s="10">
        <f t="shared" si="7"/>
        <v>344</v>
      </c>
      <c r="F29" s="10">
        <f t="shared" si="7"/>
        <v>385</v>
      </c>
      <c r="G29" s="10">
        <f t="shared" si="7"/>
        <v>130</v>
      </c>
      <c r="H29" s="10">
        <f t="shared" si="7"/>
        <v>404</v>
      </c>
      <c r="I29" s="10">
        <f t="shared" si="7"/>
        <v>0</v>
      </c>
      <c r="J29" s="10">
        <f t="shared" si="7"/>
        <v>0</v>
      </c>
      <c r="K29" s="10">
        <f t="shared" si="7"/>
        <v>0</v>
      </c>
      <c r="L29" s="10">
        <f t="shared" si="7"/>
        <v>0</v>
      </c>
      <c r="M29" s="10">
        <f t="shared" si="7"/>
        <v>0</v>
      </c>
      <c r="N29" s="10">
        <f t="shared" si="7"/>
        <v>0</v>
      </c>
      <c r="O29" s="10">
        <f>O28</f>
        <v>2400</v>
      </c>
      <c r="P29" s="10">
        <f>P28</f>
        <v>1760</v>
      </c>
      <c r="Q29" s="13">
        <f t="shared" ref="Q29" si="8">P29/O29*100%</f>
        <v>0.73333333333333328</v>
      </c>
    </row>
    <row r="30" spans="1:17" ht="20.100000000000001" customHeight="1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</row>
    <row r="31" spans="1:17" ht="20.100000000000001" customHeight="1" thickBot="1" x14ac:dyDescent="0.3">
      <c r="A31" s="29" t="s">
        <v>31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20.100000000000001" customHeight="1" thickBot="1" x14ac:dyDescent="0.3">
      <c r="A32" s="30"/>
      <c r="B32" s="32" t="s">
        <v>18</v>
      </c>
      <c r="C32" s="18" t="s">
        <v>0</v>
      </c>
      <c r="D32" s="18" t="s">
        <v>1</v>
      </c>
      <c r="E32" s="18" t="s">
        <v>2</v>
      </c>
      <c r="F32" s="18" t="s">
        <v>3</v>
      </c>
      <c r="G32" s="18" t="s">
        <v>4</v>
      </c>
      <c r="H32" s="18" t="s">
        <v>5</v>
      </c>
      <c r="I32" s="18" t="s">
        <v>6</v>
      </c>
      <c r="J32" s="18" t="s">
        <v>7</v>
      </c>
      <c r="K32" s="18" t="s">
        <v>8</v>
      </c>
      <c r="L32" s="18" t="s">
        <v>9</v>
      </c>
      <c r="M32" s="18" t="s">
        <v>10</v>
      </c>
      <c r="N32" s="18" t="s">
        <v>11</v>
      </c>
      <c r="O32" s="25" t="s">
        <v>12</v>
      </c>
      <c r="P32" s="26"/>
      <c r="Q32" s="27"/>
    </row>
    <row r="33" spans="1:17" ht="27" customHeight="1" thickBot="1" x14ac:dyDescent="0.3">
      <c r="A33" s="31"/>
      <c r="B33" s="33"/>
      <c r="C33" s="14" t="s">
        <v>14</v>
      </c>
      <c r="D33" s="14" t="s">
        <v>14</v>
      </c>
      <c r="E33" s="14" t="s">
        <v>14</v>
      </c>
      <c r="F33" s="14" t="s">
        <v>14</v>
      </c>
      <c r="G33" s="14" t="s">
        <v>14</v>
      </c>
      <c r="H33" s="14" t="s">
        <v>14</v>
      </c>
      <c r="I33" s="14" t="s">
        <v>14</v>
      </c>
      <c r="J33" s="14" t="s">
        <v>14</v>
      </c>
      <c r="K33" s="14" t="s">
        <v>14</v>
      </c>
      <c r="L33" s="14" t="s">
        <v>14</v>
      </c>
      <c r="M33" s="14" t="s">
        <v>14</v>
      </c>
      <c r="N33" s="14" t="s">
        <v>14</v>
      </c>
      <c r="O33" s="14" t="s">
        <v>13</v>
      </c>
      <c r="P33" s="14" t="s">
        <v>14</v>
      </c>
      <c r="Q33" s="13" t="s">
        <v>15</v>
      </c>
    </row>
    <row r="34" spans="1:17" ht="20.100000000000001" customHeight="1" thickBot="1" x14ac:dyDescent="0.3">
      <c r="A34" s="12" t="s">
        <v>32</v>
      </c>
      <c r="B34" s="11">
        <v>15000</v>
      </c>
      <c r="C34" s="11">
        <f>'[5]PA - EMERG'!$B$11</f>
        <v>13002</v>
      </c>
      <c r="D34" s="22">
        <f>'[11]PA - EMERG'!$G$11</f>
        <v>10709</v>
      </c>
      <c r="E34" s="22">
        <f>'[12]PA - EMERG'!$G$11</f>
        <v>13982</v>
      </c>
      <c r="F34" s="11">
        <v>13286</v>
      </c>
      <c r="G34" s="11">
        <v>14326</v>
      </c>
      <c r="H34" s="11">
        <v>14539</v>
      </c>
      <c r="I34" s="11"/>
      <c r="J34" s="11"/>
      <c r="K34" s="22"/>
      <c r="L34" s="11"/>
      <c r="M34" s="11"/>
      <c r="N34" s="22"/>
      <c r="O34" s="10">
        <f>B34*6</f>
        <v>90000</v>
      </c>
      <c r="P34" s="10">
        <f>SUM(C34:N34)</f>
        <v>79844</v>
      </c>
      <c r="Q34" s="13">
        <f t="shared" ref="Q34" si="9">P34/O34*100%</f>
        <v>0.88715555555555559</v>
      </c>
    </row>
    <row r="35" spans="1:17" s="7" customFormat="1" ht="20.100000000000001" customHeight="1" thickBot="1" x14ac:dyDescent="0.3">
      <c r="A35" s="14" t="s">
        <v>12</v>
      </c>
      <c r="B35" s="10">
        <f>SUM(B34)</f>
        <v>15000</v>
      </c>
      <c r="C35" s="10">
        <f t="shared" ref="C35" si="10">SUM(C34)</f>
        <v>13002</v>
      </c>
      <c r="D35" s="10">
        <f t="shared" ref="D35" si="11">SUM(D34)</f>
        <v>10709</v>
      </c>
      <c r="E35" s="10">
        <f t="shared" ref="E35" si="12">SUM(E34)</f>
        <v>13982</v>
      </c>
      <c r="F35" s="10">
        <f t="shared" ref="F35" si="13">SUM(F34)</f>
        <v>13286</v>
      </c>
      <c r="G35" s="10">
        <f t="shared" ref="G35" si="14">SUM(G34)</f>
        <v>14326</v>
      </c>
      <c r="H35" s="10">
        <f t="shared" ref="H35" si="15">SUM(H34)</f>
        <v>14539</v>
      </c>
      <c r="I35" s="10">
        <f t="shared" ref="I35" si="16">SUM(I34)</f>
        <v>0</v>
      </c>
      <c r="J35" s="10">
        <f t="shared" ref="J35" si="17">SUM(J34)</f>
        <v>0</v>
      </c>
      <c r="K35" s="10">
        <f t="shared" ref="K35" si="18">SUM(K34)</f>
        <v>0</v>
      </c>
      <c r="L35" s="10">
        <f t="shared" ref="L35" si="19">SUM(L34)</f>
        <v>0</v>
      </c>
      <c r="M35" s="10">
        <f t="shared" ref="M35" si="20">SUM(M34)</f>
        <v>0</v>
      </c>
      <c r="N35" s="10">
        <f t="shared" ref="N35" si="21">SUM(N34)</f>
        <v>0</v>
      </c>
      <c r="O35" s="10">
        <f>O34</f>
        <v>90000</v>
      </c>
      <c r="P35" s="10">
        <f>P34</f>
        <v>79844</v>
      </c>
      <c r="Q35" s="13">
        <f t="shared" ref="Q35" si="22">P35/O35*100%</f>
        <v>0.88715555555555559</v>
      </c>
    </row>
    <row r="36" spans="1:17" ht="20.100000000000001" customHeight="1" x14ac:dyDescent="0.2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</row>
    <row r="37" spans="1:17" ht="20.100000000000001" customHeight="1" thickBot="1" x14ac:dyDescent="0.3">
      <c r="A37" s="29" t="s">
        <v>34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20.100000000000001" customHeight="1" thickBot="1" x14ac:dyDescent="0.3">
      <c r="A38" s="30"/>
      <c r="B38" s="32" t="s">
        <v>18</v>
      </c>
      <c r="C38" s="18" t="s">
        <v>0</v>
      </c>
      <c r="D38" s="18" t="s">
        <v>1</v>
      </c>
      <c r="E38" s="18" t="s">
        <v>2</v>
      </c>
      <c r="F38" s="18" t="s">
        <v>3</v>
      </c>
      <c r="G38" s="18" t="s">
        <v>4</v>
      </c>
      <c r="H38" s="18" t="s">
        <v>5</v>
      </c>
      <c r="I38" s="18" t="s">
        <v>6</v>
      </c>
      <c r="J38" s="18" t="s">
        <v>7</v>
      </c>
      <c r="K38" s="18" t="s">
        <v>8</v>
      </c>
      <c r="L38" s="18" t="s">
        <v>9</v>
      </c>
      <c r="M38" s="18" t="s">
        <v>10</v>
      </c>
      <c r="N38" s="18" t="s">
        <v>11</v>
      </c>
      <c r="O38" s="25" t="s">
        <v>12</v>
      </c>
      <c r="P38" s="26"/>
      <c r="Q38" s="27"/>
    </row>
    <row r="39" spans="1:17" ht="27" customHeight="1" thickBot="1" x14ac:dyDescent="0.3">
      <c r="A39" s="31"/>
      <c r="B39" s="33"/>
      <c r="C39" s="14" t="s">
        <v>14</v>
      </c>
      <c r="D39" s="14" t="s">
        <v>14</v>
      </c>
      <c r="E39" s="14" t="s">
        <v>14</v>
      </c>
      <c r="F39" s="14" t="s">
        <v>14</v>
      </c>
      <c r="G39" s="14" t="s">
        <v>14</v>
      </c>
      <c r="H39" s="14" t="s">
        <v>14</v>
      </c>
      <c r="I39" s="14" t="s">
        <v>14</v>
      </c>
      <c r="J39" s="14" t="s">
        <v>14</v>
      </c>
      <c r="K39" s="14" t="s">
        <v>14</v>
      </c>
      <c r="L39" s="14" t="s">
        <v>14</v>
      </c>
      <c r="M39" s="14" t="s">
        <v>14</v>
      </c>
      <c r="N39" s="14" t="s">
        <v>14</v>
      </c>
      <c r="O39" s="14" t="s">
        <v>13</v>
      </c>
      <c r="P39" s="14" t="s">
        <v>14</v>
      </c>
      <c r="Q39" s="13" t="s">
        <v>15</v>
      </c>
    </row>
    <row r="40" spans="1:17" ht="20.100000000000001" customHeight="1" thickBot="1" x14ac:dyDescent="0.3">
      <c r="A40" s="12" t="s">
        <v>33</v>
      </c>
      <c r="B40" s="11">
        <v>180</v>
      </c>
      <c r="C40" s="11">
        <f>'[5]Melhor em Casa'!$C$11</f>
        <v>177</v>
      </c>
      <c r="D40" s="22">
        <f>'[11]Melhor em Casa'!$C$11</f>
        <v>155</v>
      </c>
      <c r="E40" s="22">
        <f>'[12]Melhor em Casa'!$C$11</f>
        <v>167</v>
      </c>
      <c r="F40" s="11">
        <v>180</v>
      </c>
      <c r="G40" s="11">
        <v>198</v>
      </c>
      <c r="H40" s="11">
        <v>186</v>
      </c>
      <c r="I40" s="11"/>
      <c r="J40" s="11"/>
      <c r="K40" s="22"/>
      <c r="L40" s="11"/>
      <c r="M40" s="11"/>
      <c r="N40" s="22"/>
      <c r="O40" s="10">
        <f>B40*6</f>
        <v>1080</v>
      </c>
      <c r="P40" s="10">
        <f>SUM(C40:N40)</f>
        <v>1063</v>
      </c>
      <c r="Q40" s="13">
        <f t="shared" ref="Q40:Q41" si="23">P40/O40*100%</f>
        <v>0.98425925925925928</v>
      </c>
    </row>
    <row r="41" spans="1:17" s="7" customFormat="1" ht="20.100000000000001" customHeight="1" thickBot="1" x14ac:dyDescent="0.3">
      <c r="A41" s="14" t="s">
        <v>12</v>
      </c>
      <c r="B41" s="10">
        <f>SUM(B40)</f>
        <v>180</v>
      </c>
      <c r="C41" s="10">
        <f t="shared" ref="C41" si="24">SUM(C40)</f>
        <v>177</v>
      </c>
      <c r="D41" s="10">
        <f t="shared" ref="D41" si="25">SUM(D40)</f>
        <v>155</v>
      </c>
      <c r="E41" s="10">
        <f t="shared" ref="E41" si="26">SUM(E40)</f>
        <v>167</v>
      </c>
      <c r="F41" s="10">
        <f t="shared" ref="F41" si="27">SUM(F40)</f>
        <v>180</v>
      </c>
      <c r="G41" s="10">
        <f t="shared" ref="G41" si="28">SUM(G40)</f>
        <v>198</v>
      </c>
      <c r="H41" s="10">
        <f t="shared" ref="H41" si="29">SUM(H40)</f>
        <v>186</v>
      </c>
      <c r="I41" s="10">
        <f t="shared" ref="I41" si="30">SUM(I40)</f>
        <v>0</v>
      </c>
      <c r="J41" s="10">
        <f t="shared" ref="J41" si="31">SUM(J40)</f>
        <v>0</v>
      </c>
      <c r="K41" s="10">
        <f t="shared" ref="K41" si="32">SUM(K40)</f>
        <v>0</v>
      </c>
      <c r="L41" s="10">
        <f t="shared" ref="L41" si="33">SUM(L40)</f>
        <v>0</v>
      </c>
      <c r="M41" s="10">
        <f t="shared" ref="M41" si="34">SUM(M40)</f>
        <v>0</v>
      </c>
      <c r="N41" s="10">
        <f t="shared" ref="N41" si="35">SUM(N40)</f>
        <v>0</v>
      </c>
      <c r="O41" s="10">
        <f>O40</f>
        <v>1080</v>
      </c>
      <c r="P41" s="10">
        <f>P40</f>
        <v>1063</v>
      </c>
      <c r="Q41" s="13">
        <f t="shared" si="23"/>
        <v>0.98425925925925928</v>
      </c>
    </row>
    <row r="42" spans="1:17" ht="20.100000000000001" customHeight="1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</row>
    <row r="43" spans="1:17" ht="20.100000000000001" customHeight="1" thickBot="1" x14ac:dyDescent="0.3">
      <c r="A43" s="29" t="s">
        <v>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20.100000000000001" customHeight="1" thickBot="1" x14ac:dyDescent="0.3">
      <c r="A44" s="30"/>
      <c r="B44" s="32" t="s">
        <v>18</v>
      </c>
      <c r="C44" s="18" t="s">
        <v>0</v>
      </c>
      <c r="D44" s="18" t="s">
        <v>1</v>
      </c>
      <c r="E44" s="18" t="s">
        <v>2</v>
      </c>
      <c r="F44" s="18" t="s">
        <v>3</v>
      </c>
      <c r="G44" s="18" t="s">
        <v>4</v>
      </c>
      <c r="H44" s="18" t="s">
        <v>5</v>
      </c>
      <c r="I44" s="18" t="s">
        <v>6</v>
      </c>
      <c r="J44" s="18" t="s">
        <v>7</v>
      </c>
      <c r="K44" s="18" t="s">
        <v>8</v>
      </c>
      <c r="L44" s="18" t="s">
        <v>9</v>
      </c>
      <c r="M44" s="18" t="s">
        <v>10</v>
      </c>
      <c r="N44" s="18" t="s">
        <v>11</v>
      </c>
      <c r="O44" s="25" t="s">
        <v>12</v>
      </c>
      <c r="P44" s="26"/>
      <c r="Q44" s="27"/>
    </row>
    <row r="45" spans="1:17" ht="25.5" customHeight="1" thickBot="1" x14ac:dyDescent="0.3">
      <c r="A45" s="31"/>
      <c r="B45" s="33"/>
      <c r="C45" s="14" t="s">
        <v>14</v>
      </c>
      <c r="D45" s="14" t="s">
        <v>14</v>
      </c>
      <c r="E45" s="14" t="s">
        <v>14</v>
      </c>
      <c r="F45" s="14" t="s">
        <v>14</v>
      </c>
      <c r="G45" s="14" t="s">
        <v>14</v>
      </c>
      <c r="H45" s="14" t="s">
        <v>14</v>
      </c>
      <c r="I45" s="14" t="s">
        <v>14</v>
      </c>
      <c r="J45" s="14" t="s">
        <v>14</v>
      </c>
      <c r="K45" s="14" t="s">
        <v>14</v>
      </c>
      <c r="L45" s="14" t="s">
        <v>14</v>
      </c>
      <c r="M45" s="14" t="s">
        <v>14</v>
      </c>
      <c r="N45" s="14" t="s">
        <v>14</v>
      </c>
      <c r="O45" s="14" t="s">
        <v>13</v>
      </c>
      <c r="P45" s="14" t="s">
        <v>14</v>
      </c>
      <c r="Q45" s="13" t="s">
        <v>15</v>
      </c>
    </row>
    <row r="46" spans="1:17" ht="15.75" thickBot="1" x14ac:dyDescent="0.3">
      <c r="A46" s="12" t="s">
        <v>35</v>
      </c>
      <c r="B46" s="12">
        <v>460</v>
      </c>
      <c r="C46" s="12">
        <f>'[8]RADIOLOGIA(RX-Ultrasom)'!$D$54+'[8]RADIOLOGIA(RX-Ultrasom)'!$E$54+'[8]RADIOLOGIA(RX-Ultrasom)'!$F$54</f>
        <v>427</v>
      </c>
      <c r="D46" s="23">
        <f>'[6]RADIOLOGIA(RX-Ultrasom)'!$D$54+'[6]RADIOLOGIA(RX-Ultrasom)'!$E$54+'[6]RADIOLOGIA(RX-Ultrasom)'!$F$54</f>
        <v>289</v>
      </c>
      <c r="E46" s="23">
        <f>'[7]RADIOLOGIA(RX-Ultrasom)'!$D$54+'[7]RADIOLOGIA(RX-Ultrasom)'!$E$54+'[7]RADIOLOGIA(RX-Ultrasom)'!$F$54</f>
        <v>640</v>
      </c>
      <c r="F46" s="11">
        <v>537</v>
      </c>
      <c r="G46" s="11">
        <v>473</v>
      </c>
      <c r="H46" s="11">
        <v>640</v>
      </c>
      <c r="I46" s="11"/>
      <c r="J46" s="11"/>
      <c r="K46" s="22"/>
      <c r="L46" s="11"/>
      <c r="M46" s="11"/>
      <c r="N46" s="22"/>
      <c r="O46" s="10">
        <f>B46*6</f>
        <v>2760</v>
      </c>
      <c r="P46" s="10">
        <f>SUM(C46:N46)</f>
        <v>3006</v>
      </c>
      <c r="Q46" s="13">
        <f t="shared" ref="Q46:Q48" si="36">P46/O46*100%</f>
        <v>1.0891304347826087</v>
      </c>
    </row>
    <row r="47" spans="1:17" ht="20.100000000000001" customHeight="1" thickBot="1" x14ac:dyDescent="0.3">
      <c r="A47" s="12" t="s">
        <v>36</v>
      </c>
      <c r="B47" s="12">
        <v>100</v>
      </c>
      <c r="C47" s="12">
        <f>'[8]RADIOLOGIA(RX-Ultrasom)'!$D$58+'[8]RADIOLOGIA(RX-Ultrasom)'!$E$58+'[8]RADIOLOGIA(RX-Ultrasom)'!$F$58</f>
        <v>97</v>
      </c>
      <c r="D47" s="23">
        <f>'[6]RADIOLOGIA(RX-Ultrasom)'!$D$58+'[6]RADIOLOGIA(RX-Ultrasom)'!$E$58+'[6]RADIOLOGIA(RX-Ultrasom)'!$F$58</f>
        <v>150</v>
      </c>
      <c r="E47" s="23">
        <f>'[7]RADIOLOGIA(RX-Ultrasom)'!$D$58+'[7]RADIOLOGIA(RX-Ultrasom)'!$E$58+'[7]RADIOLOGIA(RX-Ultrasom)'!$F$58</f>
        <v>117</v>
      </c>
      <c r="F47" s="11">
        <v>174</v>
      </c>
      <c r="G47" s="11">
        <v>112</v>
      </c>
      <c r="H47" s="11">
        <v>117</v>
      </c>
      <c r="I47" s="11"/>
      <c r="J47" s="11"/>
      <c r="K47" s="22"/>
      <c r="L47" s="11"/>
      <c r="M47" s="11"/>
      <c r="N47" s="22"/>
      <c r="O47" s="10">
        <f>B47*6</f>
        <v>600</v>
      </c>
      <c r="P47" s="10">
        <f t="shared" ref="P47:P48" si="37">SUM(C47:N47)</f>
        <v>767</v>
      </c>
      <c r="Q47" s="13">
        <f t="shared" si="36"/>
        <v>1.2783333333333333</v>
      </c>
    </row>
    <row r="48" spans="1:17" ht="20.100000000000001" customHeight="1" thickBot="1" x14ac:dyDescent="0.3">
      <c r="A48" s="12" t="s">
        <v>37</v>
      </c>
      <c r="B48" s="12">
        <v>20</v>
      </c>
      <c r="C48" s="12">
        <f>'[5]Metodos Graficos + EDA'!$C$20</f>
        <v>5</v>
      </c>
      <c r="D48" s="23">
        <f>'[11]Metodos Graficos + EDA'!$C$20</f>
        <v>5</v>
      </c>
      <c r="E48" s="23">
        <f>'[12]Metodos Graficos + EDA'!$C$20</f>
        <v>14</v>
      </c>
      <c r="F48" s="12">
        <v>14</v>
      </c>
      <c r="G48" s="12">
        <v>2</v>
      </c>
      <c r="H48" s="12">
        <v>12</v>
      </c>
      <c r="I48" s="12"/>
      <c r="J48" s="12"/>
      <c r="K48" s="23"/>
      <c r="L48" s="12"/>
      <c r="M48" s="12"/>
      <c r="N48" s="23"/>
      <c r="O48" s="10">
        <f>B48*6</f>
        <v>120</v>
      </c>
      <c r="P48" s="10">
        <f t="shared" si="37"/>
        <v>52</v>
      </c>
      <c r="Q48" s="13">
        <f t="shared" si="36"/>
        <v>0.43333333333333335</v>
      </c>
    </row>
    <row r="49" spans="1:17" s="7" customFormat="1" ht="20.100000000000001" customHeight="1" thickBot="1" x14ac:dyDescent="0.3">
      <c r="A49" s="14" t="s">
        <v>12</v>
      </c>
      <c r="B49" s="10">
        <f>SUM(B46:B48)</f>
        <v>580</v>
      </c>
      <c r="C49" s="10">
        <f t="shared" ref="C49:N49" si="38">SUM(C46:C48)</f>
        <v>529</v>
      </c>
      <c r="D49" s="10">
        <f t="shared" si="38"/>
        <v>444</v>
      </c>
      <c r="E49" s="10">
        <f t="shared" si="38"/>
        <v>771</v>
      </c>
      <c r="F49" s="10">
        <f t="shared" si="38"/>
        <v>725</v>
      </c>
      <c r="G49" s="10">
        <f t="shared" si="38"/>
        <v>587</v>
      </c>
      <c r="H49" s="10">
        <f t="shared" si="38"/>
        <v>769</v>
      </c>
      <c r="I49" s="10">
        <f t="shared" si="38"/>
        <v>0</v>
      </c>
      <c r="J49" s="10">
        <f t="shared" si="38"/>
        <v>0</v>
      </c>
      <c r="K49" s="10">
        <f t="shared" si="38"/>
        <v>0</v>
      </c>
      <c r="L49" s="10">
        <f t="shared" si="38"/>
        <v>0</v>
      </c>
      <c r="M49" s="10">
        <f t="shared" si="38"/>
        <v>0</v>
      </c>
      <c r="N49" s="24">
        <f t="shared" si="38"/>
        <v>0</v>
      </c>
      <c r="O49" s="10">
        <f>SUM(O46:O48)</f>
        <v>3480</v>
      </c>
      <c r="P49" s="10">
        <f>SUM(P46:P48)</f>
        <v>3825</v>
      </c>
      <c r="Q49" s="13">
        <f t="shared" ref="Q49" si="39">P49/O49*100%</f>
        <v>1.0991379310344827</v>
      </c>
    </row>
    <row r="50" spans="1:17" ht="30" customHeight="1" x14ac:dyDescent="0.25">
      <c r="A50" s="28" t="s">
        <v>38</v>
      </c>
      <c r="B50" s="28"/>
      <c r="C50" s="28"/>
      <c r="D50" s="28"/>
      <c r="E50" s="28"/>
    </row>
    <row r="51" spans="1:17" x14ac:dyDescent="0.25">
      <c r="A51" s="9"/>
    </row>
    <row r="55" spans="1:17" x14ac:dyDescent="0.25">
      <c r="A55" s="7"/>
    </row>
  </sheetData>
  <mergeCells count="26">
    <mergeCell ref="B4:N4"/>
    <mergeCell ref="A18:A19"/>
    <mergeCell ref="A6:D6"/>
    <mergeCell ref="A8:A9"/>
    <mergeCell ref="O32:Q32"/>
    <mergeCell ref="O8:Q8"/>
    <mergeCell ref="B8:B9"/>
    <mergeCell ref="O18:Q18"/>
    <mergeCell ref="B18:B19"/>
    <mergeCell ref="B32:B33"/>
    <mergeCell ref="O38:Q38"/>
    <mergeCell ref="A50:E50"/>
    <mergeCell ref="A43:Q43"/>
    <mergeCell ref="A17:Q17"/>
    <mergeCell ref="A25:Q25"/>
    <mergeCell ref="A31:Q31"/>
    <mergeCell ref="A37:Q37"/>
    <mergeCell ref="O44:Q44"/>
    <mergeCell ref="A44:A45"/>
    <mergeCell ref="B44:B45"/>
    <mergeCell ref="B26:B27"/>
    <mergeCell ref="A38:A39"/>
    <mergeCell ref="O26:Q26"/>
    <mergeCell ref="A32:A33"/>
    <mergeCell ref="A26:A27"/>
    <mergeCell ref="B38:B39"/>
  </mergeCells>
  <phoneticPr fontId="19" type="noConversion"/>
  <printOptions horizontalCentered="1" verticalCentered="1"/>
  <pageMargins left="0" right="0" top="0" bottom="0" header="0" footer="0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Humberto Lima</cp:lastModifiedBy>
  <cp:lastPrinted>2022-07-12T10:10:35Z</cp:lastPrinted>
  <dcterms:created xsi:type="dcterms:W3CDTF">2020-12-14T19:05:34Z</dcterms:created>
  <dcterms:modified xsi:type="dcterms:W3CDTF">2022-07-12T10:10:37Z</dcterms:modified>
</cp:coreProperties>
</file>